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tolni tenis\KSST LK_komise mladeze\KBT\_KBT 2022_2023\"/>
    </mc:Choice>
  </mc:AlternateContent>
  <xr:revisionPtr revIDLastSave="0" documentId="13_ncr:1_{4827FD1B-3FF1-4ADF-93BE-9226644BE6E3}" xr6:coauthVersionLast="47" xr6:coauthVersionMax="47" xr10:uidLastSave="{00000000-0000-0000-0000-000000000000}"/>
  <bookViews>
    <workbookView xWindow="-108" yWindow="-108" windowWidth="41496" windowHeight="16776" tabRatio="972" firstSheet="1" activeTab="1" xr2:uid="{00000000-000D-0000-FFFF-FFFF00000000}"/>
  </bookViews>
  <sheets>
    <sheet name="open" sheetId="46" state="hidden" r:id="rId1"/>
    <sheet name="celkem" sheetId="86" r:id="rId2"/>
    <sheet name="div_A" sheetId="44" r:id="rId3"/>
    <sheet name="div_B" sheetId="47" r:id="rId4"/>
    <sheet name="div_C" sheetId="81" r:id="rId5"/>
    <sheet name="div_D" sheetId="92" r:id="rId6"/>
    <sheet name="div_E" sheetId="100" r:id="rId7"/>
    <sheet name="div_F" sheetId="109" r:id="rId8"/>
    <sheet name="div_G" sheetId="111" r:id="rId9"/>
    <sheet name="div_H" sheetId="91" state="hidden" r:id="rId10"/>
    <sheet name="Divize_A-A" sheetId="55" state="hidden" r:id="rId11"/>
    <sheet name="Divize_A-A2" sheetId="56" r:id="rId12"/>
    <sheet name="Divize_A-B" sheetId="73" state="hidden" r:id="rId13"/>
    <sheet name="Divize_A-B2" sheetId="74" r:id="rId14"/>
    <sheet name="Divize_B-A" sheetId="77" state="hidden" r:id="rId15"/>
    <sheet name="Divize_B-A2" sheetId="78" r:id="rId16"/>
    <sheet name="Divize_B-B" sheetId="79" state="hidden" r:id="rId17"/>
    <sheet name="Divize_B-B_2" sheetId="80" r:id="rId18"/>
    <sheet name="Divize_C-A" sheetId="82" state="hidden" r:id="rId19"/>
    <sheet name="Divize_C-A_2" sheetId="83" r:id="rId20"/>
    <sheet name="Divize_C-B" sheetId="84" state="hidden" r:id="rId21"/>
    <sheet name="Divize_C-B_2" sheetId="85" r:id="rId22"/>
    <sheet name="Divize_D-A" sheetId="87" state="hidden" r:id="rId23"/>
    <sheet name="Divize_D-A_2" sheetId="88" r:id="rId24"/>
    <sheet name="Divize_D-B" sheetId="93" state="hidden" r:id="rId25"/>
    <sheet name="Divize_D-B_2" sheetId="94" r:id="rId26"/>
    <sheet name="Divize_E-A" sheetId="101" state="hidden" r:id="rId27"/>
    <sheet name="Divize_E-A_2" sheetId="102" r:id="rId28"/>
    <sheet name="Divize_E-B" sheetId="103" state="hidden" r:id="rId29"/>
    <sheet name="Divize_E-B_2" sheetId="104" r:id="rId30"/>
    <sheet name="Divize_F-A" sheetId="105" state="hidden" r:id="rId31"/>
    <sheet name="Divize_F-A_2" sheetId="106" r:id="rId32"/>
    <sheet name="Divize_F-B" sheetId="107" state="hidden" r:id="rId33"/>
    <sheet name="Divize_F-B_2" sheetId="108" r:id="rId34"/>
    <sheet name="Divize_G-A" sheetId="112" state="hidden" r:id="rId35"/>
    <sheet name="Divize_G-A_2" sheetId="113" r:id="rId36"/>
    <sheet name="Divize_G-B" sheetId="114" state="hidden" r:id="rId37"/>
    <sheet name="Divize_G-B_2" sheetId="115" r:id="rId38"/>
    <sheet name="Divize H-A" sheetId="51" state="hidden" r:id="rId39"/>
    <sheet name="Divize-H_2" sheetId="52" state="hidden" r:id="rId40"/>
    <sheet name="Divize_H-B" sheetId="98" state="hidden" r:id="rId41"/>
    <sheet name="Dvize_H-B_2" sheetId="99" state="hidden" r:id="rId42"/>
    <sheet name="7divize-BB" sheetId="63" state="hidden" r:id="rId43"/>
    <sheet name="7divize-BB_2" sheetId="64" state="hidden" r:id="rId44"/>
    <sheet name="makro" sheetId="8" state="veryHidden" r:id="rId45"/>
  </sheets>
  <definedNames>
    <definedName name="a">open!$G$3:$G$200</definedName>
    <definedName name="seznam_mladsi">open!$G$3:$G$200</definedName>
  </definedNames>
  <calcPr calcId="191029"/>
</workbook>
</file>

<file path=xl/calcChain.xml><?xml version="1.0" encoding="utf-8"?>
<calcChain xmlns="http://schemas.openxmlformats.org/spreadsheetml/2006/main">
  <c r="D61" i="46" l="1"/>
  <c r="G61" i="46" s="1"/>
  <c r="D98" i="46"/>
  <c r="G98" i="46" s="1"/>
  <c r="D159" i="46"/>
  <c r="G159" i="46" s="1"/>
  <c r="D131" i="46"/>
  <c r="G131" i="46" s="1"/>
  <c r="D178" i="46"/>
  <c r="G178" i="46" s="1"/>
  <c r="D54" i="46"/>
  <c r="G54" i="46" s="1"/>
  <c r="D93" i="46"/>
  <c r="G93" i="46" s="1"/>
  <c r="D144" i="46" l="1"/>
  <c r="G144" i="46" s="1"/>
  <c r="D18" i="46"/>
  <c r="G18" i="46" s="1"/>
  <c r="D126" i="46"/>
  <c r="G126" i="46" s="1"/>
  <c r="D150" i="46"/>
  <c r="G150" i="46" s="1"/>
  <c r="D124" i="46"/>
  <c r="G124" i="46" s="1"/>
  <c r="D187" i="46"/>
  <c r="G187" i="46" s="1"/>
  <c r="D166" i="46"/>
  <c r="G166" i="46" s="1"/>
  <c r="D38" i="46"/>
  <c r="G38" i="46" s="1"/>
  <c r="D17" i="46"/>
  <c r="G17" i="46" s="1"/>
  <c r="D104" i="46"/>
  <c r="G104" i="46" s="1"/>
  <c r="D108" i="46"/>
  <c r="G108" i="46" s="1"/>
  <c r="D176" i="46"/>
  <c r="G176" i="46" s="1"/>
  <c r="A5" i="98"/>
  <c r="A5" i="51"/>
  <c r="B40" i="115"/>
  <c r="A37" i="115"/>
  <c r="B35" i="115"/>
  <c r="A32" i="115"/>
  <c r="B30" i="115"/>
  <c r="C28" i="115"/>
  <c r="C24" i="115"/>
  <c r="A23" i="115"/>
  <c r="B21" i="115"/>
  <c r="A21" i="115"/>
  <c r="C19" i="115"/>
  <c r="A19" i="115"/>
  <c r="B17" i="115"/>
  <c r="A17" i="115"/>
  <c r="D15" i="115"/>
  <c r="A15" i="115"/>
  <c r="B13" i="115"/>
  <c r="A13" i="115"/>
  <c r="C11" i="115"/>
  <c r="A11" i="115"/>
  <c r="B9" i="115"/>
  <c r="A9" i="115"/>
  <c r="A7" i="115"/>
  <c r="A6" i="115"/>
  <c r="B4" i="115"/>
  <c r="B40" i="113"/>
  <c r="A37" i="113"/>
  <c r="B35" i="113"/>
  <c r="A32" i="113"/>
  <c r="B30" i="113"/>
  <c r="C28" i="113"/>
  <c r="B26" i="113"/>
  <c r="C24" i="113"/>
  <c r="A23" i="113"/>
  <c r="B21" i="113"/>
  <c r="A21" i="113"/>
  <c r="C19" i="113"/>
  <c r="A19" i="113"/>
  <c r="B17" i="113"/>
  <c r="A17" i="113"/>
  <c r="D15" i="113"/>
  <c r="A15" i="113"/>
  <c r="B13" i="113"/>
  <c r="A13" i="113"/>
  <c r="C11" i="113"/>
  <c r="A11" i="113"/>
  <c r="B9" i="113"/>
  <c r="A9" i="113"/>
  <c r="A7" i="113"/>
  <c r="A6" i="113"/>
  <c r="B4" i="113"/>
  <c r="B3" i="115"/>
  <c r="B1" i="115"/>
  <c r="C19" i="114"/>
  <c r="B20" i="115" s="1"/>
  <c r="A19" i="114"/>
  <c r="B16" i="115" s="1"/>
  <c r="C18" i="114"/>
  <c r="B12" i="115" s="1"/>
  <c r="B8" i="115"/>
  <c r="C14" i="114"/>
  <c r="A35" i="115" s="1"/>
  <c r="A14" i="114"/>
  <c r="A33" i="115" s="1"/>
  <c r="B2" i="114"/>
  <c r="B1" i="114"/>
  <c r="B3" i="113"/>
  <c r="B1" i="113"/>
  <c r="C23" i="112"/>
  <c r="C18" i="113" s="1"/>
  <c r="A23" i="112"/>
  <c r="C10" i="113" s="1"/>
  <c r="C19" i="112"/>
  <c r="B20" i="113" s="1"/>
  <c r="A19" i="112"/>
  <c r="B16" i="113" s="1"/>
  <c r="C18" i="112"/>
  <c r="B12" i="113" s="1"/>
  <c r="A18" i="112"/>
  <c r="B8" i="113" s="1"/>
  <c r="C14" i="112"/>
  <c r="A35" i="113" s="1"/>
  <c r="C12" i="112"/>
  <c r="A30" i="113" s="1"/>
  <c r="A12" i="112"/>
  <c r="A28" i="113" s="1"/>
  <c r="C11" i="112"/>
  <c r="A26" i="113" s="1"/>
  <c r="A11" i="112"/>
  <c r="A24" i="113" s="1"/>
  <c r="B2" i="112"/>
  <c r="B1" i="112"/>
  <c r="I27" i="111"/>
  <c r="J27" i="111" s="1"/>
  <c r="F27" i="111"/>
  <c r="E27" i="111"/>
  <c r="D27" i="111"/>
  <c r="E26" i="111"/>
  <c r="D26" i="111"/>
  <c r="I26" i="111" s="1"/>
  <c r="D25" i="111"/>
  <c r="I25" i="111" s="1"/>
  <c r="I24" i="111"/>
  <c r="F21" i="111"/>
  <c r="E21" i="111"/>
  <c r="D21" i="111"/>
  <c r="I20" i="111"/>
  <c r="E20" i="111"/>
  <c r="D20" i="111"/>
  <c r="I19" i="111"/>
  <c r="D19" i="111"/>
  <c r="I18" i="111"/>
  <c r="F15" i="111"/>
  <c r="E15" i="111"/>
  <c r="D15" i="111"/>
  <c r="E14" i="111"/>
  <c r="D14" i="111"/>
  <c r="D13" i="111"/>
  <c r="I13" i="111" s="1"/>
  <c r="I12" i="111"/>
  <c r="I9" i="111"/>
  <c r="J9" i="111" s="1"/>
  <c r="F9" i="111"/>
  <c r="E9" i="111"/>
  <c r="D9" i="111"/>
  <c r="E8" i="111"/>
  <c r="D8" i="111"/>
  <c r="I8" i="111" s="1"/>
  <c r="D7" i="111"/>
  <c r="I7" i="111" s="1"/>
  <c r="I6" i="111"/>
  <c r="A3" i="111"/>
  <c r="A1" i="111"/>
  <c r="F27" i="109"/>
  <c r="E27" i="109"/>
  <c r="D27" i="109"/>
  <c r="E26" i="109"/>
  <c r="D26" i="109"/>
  <c r="I26" i="109" s="1"/>
  <c r="D25" i="109"/>
  <c r="I25" i="109" s="1"/>
  <c r="I24" i="109"/>
  <c r="F21" i="109"/>
  <c r="E21" i="109"/>
  <c r="D21" i="109"/>
  <c r="I21" i="109" s="1"/>
  <c r="E20" i="109"/>
  <c r="D20" i="109"/>
  <c r="D19" i="109"/>
  <c r="I19" i="109" s="1"/>
  <c r="I18" i="109"/>
  <c r="F15" i="109"/>
  <c r="E15" i="109"/>
  <c r="D15" i="109"/>
  <c r="E14" i="109"/>
  <c r="D14" i="109"/>
  <c r="I14" i="109" s="1"/>
  <c r="D13" i="109"/>
  <c r="I13" i="109" s="1"/>
  <c r="I12" i="109"/>
  <c r="F9" i="109"/>
  <c r="E9" i="109"/>
  <c r="D9" i="109"/>
  <c r="I9" i="109" s="1"/>
  <c r="E8" i="109"/>
  <c r="D8" i="109"/>
  <c r="D7" i="109"/>
  <c r="I7" i="109" s="1"/>
  <c r="I6" i="109"/>
  <c r="A3" i="109"/>
  <c r="A1" i="109"/>
  <c r="D132" i="46"/>
  <c r="G132" i="46" s="1"/>
  <c r="D48" i="46"/>
  <c r="G48" i="46" s="1"/>
  <c r="D101" i="46"/>
  <c r="G101" i="46" s="1"/>
  <c r="D184" i="46"/>
  <c r="G184" i="46" s="1"/>
  <c r="D31" i="46"/>
  <c r="G31" i="46" s="1"/>
  <c r="D142" i="46"/>
  <c r="G142" i="46" s="1"/>
  <c r="D137" i="46"/>
  <c r="G137" i="46" s="1"/>
  <c r="D179" i="46"/>
  <c r="G179" i="46" s="1"/>
  <c r="D56" i="46"/>
  <c r="G56" i="46" s="1"/>
  <c r="D5" i="46"/>
  <c r="G5" i="46" s="1"/>
  <c r="D181" i="46"/>
  <c r="G181" i="46" s="1"/>
  <c r="D96" i="46"/>
  <c r="G96" i="46" s="1"/>
  <c r="D51" i="46"/>
  <c r="G51" i="46" s="1"/>
  <c r="D158" i="46"/>
  <c r="G158" i="46" s="1"/>
  <c r="D100" i="46"/>
  <c r="G100" i="46" s="1"/>
  <c r="D67" i="46"/>
  <c r="G67" i="46" s="1"/>
  <c r="D170" i="46"/>
  <c r="G170" i="46" s="1"/>
  <c r="D62" i="46"/>
  <c r="G62" i="46" s="1"/>
  <c r="D83" i="46"/>
  <c r="G83" i="46" s="1"/>
  <c r="D16" i="46"/>
  <c r="G16" i="46" s="1"/>
  <c r="D149" i="46"/>
  <c r="G149" i="46" s="1"/>
  <c r="D8" i="46"/>
  <c r="G8" i="46" s="1"/>
  <c r="D145" i="46"/>
  <c r="G145" i="46" s="1"/>
  <c r="D189" i="46"/>
  <c r="G189" i="46" s="1"/>
  <c r="D65" i="46"/>
  <c r="G65" i="46" s="1"/>
  <c r="D28" i="46"/>
  <c r="G28" i="46" s="1"/>
  <c r="A24" i="112" l="1"/>
  <c r="D14" i="113" s="1"/>
  <c r="A25" i="112"/>
  <c r="B60" i="86" s="1"/>
  <c r="A14" i="112"/>
  <c r="A33" i="113" s="1"/>
  <c r="J26" i="111"/>
  <c r="A23" i="114"/>
  <c r="I15" i="111"/>
  <c r="C23" i="114"/>
  <c r="C18" i="115" s="1"/>
  <c r="J24" i="111"/>
  <c r="J25" i="111"/>
  <c r="I21" i="111"/>
  <c r="J21" i="111" s="1"/>
  <c r="I14" i="111"/>
  <c r="J8" i="111"/>
  <c r="J7" i="111"/>
  <c r="J6" i="111"/>
  <c r="I27" i="109"/>
  <c r="J27" i="109" s="1"/>
  <c r="I20" i="109"/>
  <c r="J19" i="109" s="1"/>
  <c r="I15" i="109"/>
  <c r="J15" i="109" s="1"/>
  <c r="I8" i="109"/>
  <c r="J8" i="109" s="1"/>
  <c r="B59" i="86"/>
  <c r="A21" i="114"/>
  <c r="B25" i="115" s="1"/>
  <c r="A38" i="115"/>
  <c r="B29" i="115"/>
  <c r="A40" i="115"/>
  <c r="A27" i="114"/>
  <c r="B70" i="86" s="1"/>
  <c r="A26" i="114"/>
  <c r="A21" i="112"/>
  <c r="B25" i="113" s="1"/>
  <c r="A16" i="112"/>
  <c r="A38" i="113" s="1"/>
  <c r="C21" i="112"/>
  <c r="B29" i="113" s="1"/>
  <c r="C16" i="112"/>
  <c r="A40" i="113" s="1"/>
  <c r="A27" i="112"/>
  <c r="B62" i="86" s="1"/>
  <c r="A26" i="112"/>
  <c r="J13" i="111" l="1"/>
  <c r="C10" i="115"/>
  <c r="A24" i="114"/>
  <c r="A25" i="114"/>
  <c r="B68" i="86" s="1"/>
  <c r="J20" i="111"/>
  <c r="J18" i="111"/>
  <c r="J19" i="111"/>
  <c r="J15" i="111"/>
  <c r="J12" i="111"/>
  <c r="J14" i="111"/>
  <c r="J26" i="109"/>
  <c r="J25" i="109"/>
  <c r="J24" i="109"/>
  <c r="J21" i="109"/>
  <c r="J18" i="109"/>
  <c r="J20" i="109"/>
  <c r="J14" i="109"/>
  <c r="J13" i="109"/>
  <c r="J12" i="109"/>
  <c r="J7" i="109"/>
  <c r="J6" i="109"/>
  <c r="J9" i="109"/>
  <c r="B34" i="115"/>
  <c r="B69" i="86"/>
  <c r="B34" i="113"/>
  <c r="B61" i="86"/>
  <c r="A31" i="114"/>
  <c r="B74" i="86" s="1"/>
  <c r="A30" i="114"/>
  <c r="A29" i="114"/>
  <c r="B72" i="86" s="1"/>
  <c r="A28" i="114"/>
  <c r="A31" i="112"/>
  <c r="B66" i="86" s="1"/>
  <c r="A30" i="112"/>
  <c r="A29" i="112"/>
  <c r="B64" i="86" s="1"/>
  <c r="A28" i="112"/>
  <c r="B67" i="86" l="1"/>
  <c r="D14" i="115"/>
  <c r="B73" i="86"/>
  <c r="B39" i="115"/>
  <c r="B71" i="86"/>
  <c r="C27" i="115"/>
  <c r="C27" i="113"/>
  <c r="B63" i="86"/>
  <c r="B39" i="113"/>
  <c r="B65" i="86"/>
  <c r="D196" i="46"/>
  <c r="G196" i="46" s="1"/>
  <c r="D175" i="46"/>
  <c r="G175" i="46" s="1"/>
  <c r="D118" i="46"/>
  <c r="G118" i="46" s="1"/>
  <c r="D19" i="46"/>
  <c r="G19" i="46" s="1"/>
  <c r="D117" i="46"/>
  <c r="G117" i="46" s="1"/>
  <c r="D186" i="46"/>
  <c r="G186" i="46" s="1"/>
  <c r="D119" i="46"/>
  <c r="G119" i="46" s="1"/>
  <c r="D125" i="46"/>
  <c r="G125" i="46" s="1"/>
  <c r="D78" i="46"/>
  <c r="G78" i="46" s="1"/>
  <c r="D128" i="46"/>
  <c r="G128" i="46" s="1"/>
  <c r="D123" i="46"/>
  <c r="G123" i="46" s="1"/>
  <c r="D143" i="46"/>
  <c r="G143" i="46" s="1"/>
  <c r="D193" i="46"/>
  <c r="G193" i="46" s="1"/>
  <c r="D85" i="46"/>
  <c r="G85" i="46" s="1"/>
  <c r="D34" i="46"/>
  <c r="G34" i="46" s="1"/>
  <c r="D191" i="46"/>
  <c r="G191" i="46" s="1"/>
  <c r="D115" i="46"/>
  <c r="G115" i="46" s="1"/>
  <c r="D88" i="46"/>
  <c r="G88" i="46" s="1"/>
  <c r="D45" i="46"/>
  <c r="G45" i="46" s="1"/>
  <c r="D167" i="46"/>
  <c r="G167" i="46" s="1"/>
  <c r="D74" i="46"/>
  <c r="G74" i="46" s="1"/>
  <c r="D87" i="46"/>
  <c r="G87" i="46" s="1"/>
  <c r="D7" i="46"/>
  <c r="G7" i="46" s="1"/>
  <c r="D44" i="46"/>
  <c r="G44" i="46" s="1"/>
  <c r="D197" i="46"/>
  <c r="G197" i="46" s="1"/>
  <c r="D97" i="46"/>
  <c r="G97" i="46" s="1"/>
  <c r="D77" i="46"/>
  <c r="G77" i="46" s="1"/>
  <c r="D160" i="46"/>
  <c r="G160" i="46" s="1"/>
  <c r="D82" i="46"/>
  <c r="G82" i="46" s="1"/>
  <c r="D79" i="46"/>
  <c r="G79" i="46" s="1"/>
  <c r="D134" i="46"/>
  <c r="G134" i="46" s="1"/>
  <c r="D76" i="46"/>
  <c r="G76" i="46" s="1"/>
  <c r="D172" i="46"/>
  <c r="G172" i="46" s="1"/>
  <c r="D91" i="46"/>
  <c r="G91" i="46" s="1"/>
  <c r="D41" i="46"/>
  <c r="G41" i="46" s="1"/>
  <c r="D94" i="46"/>
  <c r="G94" i="46" s="1"/>
  <c r="D6" i="46"/>
  <c r="G6" i="46" s="1"/>
  <c r="D168" i="46"/>
  <c r="G168" i="46" s="1"/>
  <c r="D190" i="46"/>
  <c r="G190" i="46" s="1"/>
  <c r="D36" i="46"/>
  <c r="G36" i="46" s="1"/>
  <c r="D69" i="46"/>
  <c r="G69" i="46" s="1"/>
  <c r="D53" i="46"/>
  <c r="G53" i="46" s="1"/>
  <c r="D120" i="46"/>
  <c r="G120" i="46" s="1"/>
  <c r="D140" i="46"/>
  <c r="G140" i="46" s="1"/>
  <c r="D92" i="46"/>
  <c r="G92" i="46" s="1"/>
  <c r="D174" i="46"/>
  <c r="G174" i="46" s="1"/>
  <c r="D20" i="46"/>
  <c r="G20" i="46" s="1"/>
  <c r="D147" i="46"/>
  <c r="G147" i="46" s="1"/>
  <c r="D23" i="46"/>
  <c r="G23" i="46" s="1"/>
  <c r="D46" i="46"/>
  <c r="G46" i="46" s="1"/>
  <c r="D21" i="46"/>
  <c r="G21" i="46" s="1"/>
  <c r="D110" i="46"/>
  <c r="G110" i="46" s="1"/>
  <c r="D55" i="46"/>
  <c r="G55" i="46" s="1"/>
  <c r="D111" i="46"/>
  <c r="G111" i="46" s="1"/>
  <c r="D114" i="46"/>
  <c r="G114" i="46" s="1"/>
  <c r="D135" i="46"/>
  <c r="G135" i="46" s="1"/>
  <c r="D39" i="46"/>
  <c r="G39" i="46" s="1"/>
  <c r="D152" i="46"/>
  <c r="G152" i="46" s="1"/>
  <c r="D162" i="46"/>
  <c r="G162" i="46" s="1"/>
  <c r="D37" i="46"/>
  <c r="G37" i="46" s="1"/>
  <c r="D106" i="46"/>
  <c r="G106" i="46" s="1"/>
  <c r="D165" i="46"/>
  <c r="G165" i="46" s="1"/>
  <c r="D49" i="46"/>
  <c r="G49" i="46" s="1"/>
  <c r="D146" i="46"/>
  <c r="G146" i="46" s="1"/>
  <c r="D154" i="46"/>
  <c r="G154" i="46" s="1"/>
  <c r="D26" i="46"/>
  <c r="G26" i="46" s="1"/>
  <c r="D90" i="46"/>
  <c r="G90" i="46" s="1"/>
  <c r="D161" i="46"/>
  <c r="G161" i="46" s="1"/>
  <c r="D25" i="46"/>
  <c r="G25" i="46" s="1"/>
  <c r="D163" i="46"/>
  <c r="G163" i="46" s="1"/>
  <c r="D42" i="46"/>
  <c r="G42" i="46" s="1"/>
  <c r="D129" i="46"/>
  <c r="G129" i="46" s="1"/>
  <c r="D13" i="46"/>
  <c r="G13" i="46" s="1"/>
  <c r="D86" i="46"/>
  <c r="G86" i="46" s="1"/>
  <c r="D60" i="46"/>
  <c r="G60" i="46" s="1"/>
  <c r="D107" i="46"/>
  <c r="G107" i="46" s="1"/>
  <c r="D66" i="46"/>
  <c r="G66" i="46" s="1"/>
  <c r="D70" i="46"/>
  <c r="G70" i="46" s="1"/>
  <c r="D192" i="46"/>
  <c r="G192" i="46" s="1"/>
  <c r="D73" i="46"/>
  <c r="G73" i="46" s="1"/>
  <c r="D10" i="46"/>
  <c r="G10" i="46" s="1"/>
  <c r="D9" i="46"/>
  <c r="G9" i="46" s="1"/>
  <c r="D139" i="46"/>
  <c r="G139" i="46" s="1"/>
  <c r="D185" i="46"/>
  <c r="G185" i="46" s="1"/>
  <c r="D116" i="46"/>
  <c r="G116" i="46" s="1"/>
  <c r="D169" i="46"/>
  <c r="G169" i="46" s="1"/>
  <c r="D105" i="46"/>
  <c r="G105" i="46" s="1"/>
  <c r="D80" i="46"/>
  <c r="G80" i="46" s="1"/>
  <c r="D35" i="46"/>
  <c r="G35" i="46" s="1"/>
  <c r="D43" i="46"/>
  <c r="G43" i="46" s="1"/>
  <c r="D151" i="46"/>
  <c r="G151" i="46" s="1"/>
  <c r="D4" i="46"/>
  <c r="G4" i="46" s="1"/>
  <c r="D130" i="46"/>
  <c r="G130" i="46" s="1"/>
  <c r="D50" i="46"/>
  <c r="G50" i="46" s="1"/>
  <c r="D72" i="46"/>
  <c r="G72" i="46" s="1"/>
  <c r="D68" i="46"/>
  <c r="G68" i="46" s="1"/>
  <c r="D103" i="46"/>
  <c r="G103" i="46" s="1"/>
  <c r="D127" i="46"/>
  <c r="G127" i="46" s="1"/>
  <c r="D95" i="46"/>
  <c r="G95" i="46" s="1"/>
  <c r="D180" i="46"/>
  <c r="G180" i="46" s="1"/>
  <c r="D109" i="46"/>
  <c r="G109" i="46" s="1"/>
  <c r="D102" i="46"/>
  <c r="G102" i="46" s="1"/>
  <c r="D153" i="46"/>
  <c r="G153" i="46" s="1"/>
  <c r="D71" i="46"/>
  <c r="G71" i="46" s="1"/>
  <c r="D182" i="46"/>
  <c r="G182" i="46" s="1"/>
  <c r="D57" i="46"/>
  <c r="G57" i="46" s="1"/>
  <c r="D81" i="46"/>
  <c r="G81" i="46" s="1"/>
  <c r="D47" i="46"/>
  <c r="G47" i="46" s="1"/>
  <c r="D173" i="46"/>
  <c r="G173" i="46" s="1"/>
  <c r="D32" i="46"/>
  <c r="G32" i="46" s="1"/>
  <c r="D164" i="46"/>
  <c r="G164" i="46" s="1"/>
  <c r="D52" i="46"/>
  <c r="G52" i="46" s="1"/>
  <c r="G183" i="46"/>
  <c r="D122" i="46"/>
  <c r="G122" i="46" s="1"/>
  <c r="D112" i="46"/>
  <c r="G112" i="46" s="1"/>
  <c r="D63" i="46"/>
  <c r="G63" i="46" s="1"/>
  <c r="D121" i="46"/>
  <c r="G121" i="46" s="1"/>
  <c r="D148" i="46"/>
  <c r="G148" i="46" s="1"/>
  <c r="D12" i="46"/>
  <c r="G12" i="46" s="1"/>
  <c r="D138" i="46"/>
  <c r="G138" i="46" s="1"/>
  <c r="D27" i="46"/>
  <c r="G27" i="46" s="1"/>
  <c r="D199" i="46"/>
  <c r="G199" i="46" s="1"/>
  <c r="D89" i="46"/>
  <c r="G89" i="46" s="1"/>
  <c r="D188" i="46"/>
  <c r="G188" i="46" s="1"/>
  <c r="D200" i="46"/>
  <c r="G200" i="46" s="1"/>
  <c r="D84" i="46"/>
  <c r="G84" i="46" s="1"/>
  <c r="D75" i="46"/>
  <c r="G75" i="46" s="1"/>
  <c r="D58" i="46"/>
  <c r="G58" i="46" s="1"/>
  <c r="D155" i="46"/>
  <c r="G155" i="46" s="1"/>
  <c r="D113" i="46"/>
  <c r="G113" i="46" s="1"/>
  <c r="D99" i="46"/>
  <c r="G99" i="46" s="1"/>
  <c r="D40" i="46"/>
  <c r="G40" i="46" s="1"/>
  <c r="D30" i="46"/>
  <c r="G30" i="46" s="1"/>
  <c r="G194" i="46"/>
  <c r="D195" i="46"/>
  <c r="G195" i="46" s="1"/>
  <c r="D59" i="46"/>
  <c r="G59" i="46" s="1"/>
  <c r="D22" i="46"/>
  <c r="G22" i="46" s="1"/>
  <c r="D11" i="46"/>
  <c r="G11" i="46" s="1"/>
  <c r="D156" i="46"/>
  <c r="G156" i="46" s="1"/>
  <c r="D177" i="46"/>
  <c r="G177" i="46" s="1"/>
  <c r="D14" i="46"/>
  <c r="G14" i="46" s="1"/>
  <c r="D3" i="46"/>
  <c r="G3" i="46" s="1"/>
  <c r="D157" i="46"/>
  <c r="G157" i="46" s="1"/>
  <c r="B40" i="108"/>
  <c r="A37" i="108"/>
  <c r="B35" i="108"/>
  <c r="A32" i="108"/>
  <c r="B30" i="108"/>
  <c r="C28" i="108"/>
  <c r="B26" i="108"/>
  <c r="C24" i="108"/>
  <c r="A23" i="108"/>
  <c r="B21" i="108"/>
  <c r="A21" i="108"/>
  <c r="C19" i="108"/>
  <c r="A19" i="108"/>
  <c r="B17" i="108"/>
  <c r="A17" i="108"/>
  <c r="D15" i="108"/>
  <c r="A15" i="108"/>
  <c r="B13" i="108"/>
  <c r="A13" i="108"/>
  <c r="C11" i="108"/>
  <c r="A11" i="108"/>
  <c r="B9" i="108"/>
  <c r="A9" i="108"/>
  <c r="A7" i="108"/>
  <c r="A6" i="108"/>
  <c r="B4" i="108"/>
  <c r="B40" i="106"/>
  <c r="A37" i="106"/>
  <c r="B35" i="106"/>
  <c r="A32" i="106"/>
  <c r="B30" i="106"/>
  <c r="C28" i="106"/>
  <c r="B26" i="106"/>
  <c r="C24" i="106"/>
  <c r="A23" i="106"/>
  <c r="B21" i="106"/>
  <c r="A21" i="106"/>
  <c r="C19" i="106"/>
  <c r="A19" i="106"/>
  <c r="B17" i="106"/>
  <c r="A17" i="106"/>
  <c r="D15" i="106"/>
  <c r="A15" i="106"/>
  <c r="B13" i="106"/>
  <c r="A13" i="106"/>
  <c r="C11" i="106"/>
  <c r="A11" i="106"/>
  <c r="B9" i="106"/>
  <c r="A9" i="106"/>
  <c r="A7" i="106"/>
  <c r="A6" i="106"/>
  <c r="B4" i="106"/>
  <c r="B3" i="108"/>
  <c r="B1" i="108"/>
  <c r="C19" i="107"/>
  <c r="B20" i="108" s="1"/>
  <c r="A19" i="107"/>
  <c r="C18" i="107"/>
  <c r="B12" i="108" s="1"/>
  <c r="A18" i="107"/>
  <c r="C12" i="107"/>
  <c r="A30" i="108" s="1"/>
  <c r="A12" i="107"/>
  <c r="A28" i="108" s="1"/>
  <c r="C11" i="107"/>
  <c r="A26" i="108" s="1"/>
  <c r="A11" i="107"/>
  <c r="A24" i="108" s="1"/>
  <c r="B2" i="107"/>
  <c r="B1" i="107"/>
  <c r="B3" i="106"/>
  <c r="B1" i="106"/>
  <c r="C19" i="105"/>
  <c r="B20" i="106" s="1"/>
  <c r="A19" i="105"/>
  <c r="B16" i="106" s="1"/>
  <c r="C18" i="105"/>
  <c r="B12" i="106" s="1"/>
  <c r="A18" i="105"/>
  <c r="C12" i="105"/>
  <c r="A30" i="106" s="1"/>
  <c r="A12" i="105"/>
  <c r="A28" i="106" s="1"/>
  <c r="C11" i="105"/>
  <c r="A26" i="106" s="1"/>
  <c r="A11" i="105"/>
  <c r="B2" i="105"/>
  <c r="B1" i="105"/>
  <c r="B40" i="104"/>
  <c r="A37" i="104"/>
  <c r="B35" i="104"/>
  <c r="A32" i="104"/>
  <c r="B30" i="104"/>
  <c r="C28" i="104"/>
  <c r="B26" i="104"/>
  <c r="C24" i="104"/>
  <c r="A23" i="104"/>
  <c r="B21" i="104"/>
  <c r="A21" i="104"/>
  <c r="C19" i="104"/>
  <c r="A19" i="104"/>
  <c r="B17" i="104"/>
  <c r="A17" i="104"/>
  <c r="D15" i="104"/>
  <c r="A15" i="104"/>
  <c r="B13" i="104"/>
  <c r="A13" i="104"/>
  <c r="C11" i="104"/>
  <c r="A11" i="104"/>
  <c r="B9" i="104"/>
  <c r="A9" i="104"/>
  <c r="A7" i="104"/>
  <c r="A6" i="104"/>
  <c r="B4" i="104"/>
  <c r="B40" i="102"/>
  <c r="A37" i="102"/>
  <c r="B35" i="102"/>
  <c r="A32" i="102"/>
  <c r="B30" i="102"/>
  <c r="C28" i="102"/>
  <c r="B26" i="102"/>
  <c r="C24" i="102"/>
  <c r="A23" i="102"/>
  <c r="B21" i="102"/>
  <c r="A21" i="102"/>
  <c r="C19" i="102"/>
  <c r="A19" i="102"/>
  <c r="B17" i="102"/>
  <c r="A17" i="102"/>
  <c r="D15" i="102"/>
  <c r="A15" i="102"/>
  <c r="B13" i="102"/>
  <c r="A13" i="102"/>
  <c r="C11" i="102"/>
  <c r="A11" i="102"/>
  <c r="B9" i="102"/>
  <c r="A9" i="102"/>
  <c r="A7" i="102"/>
  <c r="A6" i="102"/>
  <c r="B4" i="102"/>
  <c r="B3" i="104"/>
  <c r="B1" i="104"/>
  <c r="C19" i="103"/>
  <c r="B20" i="104" s="1"/>
  <c r="A19" i="103"/>
  <c r="C18" i="103"/>
  <c r="B12" i="104" s="1"/>
  <c r="A18" i="103"/>
  <c r="B8" i="104" s="1"/>
  <c r="C12" i="103"/>
  <c r="A30" i="104" s="1"/>
  <c r="A12" i="103"/>
  <c r="A28" i="104" s="1"/>
  <c r="C11" i="103"/>
  <c r="A26" i="104" s="1"/>
  <c r="A11" i="103"/>
  <c r="A24" i="104" s="1"/>
  <c r="B2" i="103"/>
  <c r="B1" i="103"/>
  <c r="B3" i="102"/>
  <c r="B1" i="102"/>
  <c r="C19" i="101"/>
  <c r="B20" i="102" s="1"/>
  <c r="A19" i="101"/>
  <c r="C18" i="101"/>
  <c r="B12" i="102" s="1"/>
  <c r="A18" i="101"/>
  <c r="B8" i="102" s="1"/>
  <c r="C12" i="101"/>
  <c r="A30" i="102" s="1"/>
  <c r="A12" i="101"/>
  <c r="A28" i="102" s="1"/>
  <c r="C11" i="101"/>
  <c r="A26" i="102" s="1"/>
  <c r="A11" i="101"/>
  <c r="A24" i="102" s="1"/>
  <c r="B2" i="101"/>
  <c r="B1" i="101"/>
  <c r="F27" i="100"/>
  <c r="E27" i="100"/>
  <c r="D27" i="100"/>
  <c r="I27" i="100" s="1"/>
  <c r="E26" i="100"/>
  <c r="D26" i="100"/>
  <c r="I26" i="100" s="1"/>
  <c r="D25" i="100"/>
  <c r="I25" i="100" s="1"/>
  <c r="I24" i="100"/>
  <c r="F21" i="100"/>
  <c r="E21" i="100"/>
  <c r="D21" i="100"/>
  <c r="E20" i="100"/>
  <c r="D20" i="100"/>
  <c r="D19" i="100"/>
  <c r="I19" i="100" s="1"/>
  <c r="I18" i="100"/>
  <c r="F15" i="100"/>
  <c r="E15" i="100"/>
  <c r="D15" i="100"/>
  <c r="E14" i="100"/>
  <c r="D14" i="100"/>
  <c r="D13" i="100"/>
  <c r="I13" i="100" s="1"/>
  <c r="I12" i="100"/>
  <c r="F9" i="100"/>
  <c r="E9" i="100"/>
  <c r="D9" i="100"/>
  <c r="E8" i="100"/>
  <c r="D8" i="100"/>
  <c r="I8" i="100" s="1"/>
  <c r="D7" i="100"/>
  <c r="I7" i="100" s="1"/>
  <c r="I6" i="100"/>
  <c r="A3" i="100"/>
  <c r="A1" i="100"/>
  <c r="I9" i="100" l="1"/>
  <c r="I15" i="100"/>
  <c r="I21" i="100"/>
  <c r="I20" i="100"/>
  <c r="I14" i="100"/>
  <c r="J13" i="100" s="1"/>
  <c r="C23" i="101"/>
  <c r="C18" i="102" s="1"/>
  <c r="B16" i="102"/>
  <c r="C14" i="103"/>
  <c r="A35" i="104" s="1"/>
  <c r="B16" i="104"/>
  <c r="A16" i="105"/>
  <c r="A38" i="106" s="1"/>
  <c r="A24" i="106"/>
  <c r="A14" i="105"/>
  <c r="A33" i="106" s="1"/>
  <c r="B8" i="106"/>
  <c r="A14" i="107"/>
  <c r="A33" i="108" s="1"/>
  <c r="B8" i="108"/>
  <c r="C23" i="107"/>
  <c r="C18" i="108" s="1"/>
  <c r="B16" i="108"/>
  <c r="A16" i="107"/>
  <c r="A38" i="108" s="1"/>
  <c r="C14" i="107"/>
  <c r="C16" i="107"/>
  <c r="A40" i="108" s="1"/>
  <c r="C23" i="105"/>
  <c r="C18" i="106" s="1"/>
  <c r="C14" i="105"/>
  <c r="A35" i="106" s="1"/>
  <c r="C16" i="105"/>
  <c r="C21" i="107"/>
  <c r="B29" i="108" s="1"/>
  <c r="A21" i="107"/>
  <c r="B25" i="108" s="1"/>
  <c r="A23" i="107"/>
  <c r="C10" i="108" s="1"/>
  <c r="C21" i="105"/>
  <c r="B29" i="106" s="1"/>
  <c r="A21" i="105"/>
  <c r="B25" i="106" s="1"/>
  <c r="A23" i="105"/>
  <c r="C10" i="106" s="1"/>
  <c r="A14" i="103"/>
  <c r="C16" i="103"/>
  <c r="A40" i="104" s="1"/>
  <c r="A23" i="103"/>
  <c r="C10" i="104" s="1"/>
  <c r="C21" i="103"/>
  <c r="B29" i="104" s="1"/>
  <c r="A16" i="103"/>
  <c r="A38" i="104" s="1"/>
  <c r="C23" i="103"/>
  <c r="C16" i="101"/>
  <c r="A40" i="102" s="1"/>
  <c r="A21" i="101"/>
  <c r="B25" i="102" s="1"/>
  <c r="C14" i="101"/>
  <c r="A35" i="102" s="1"/>
  <c r="A23" i="101"/>
  <c r="C10" i="102" s="1"/>
  <c r="A21" i="103"/>
  <c r="B25" i="104" s="1"/>
  <c r="A14" i="101"/>
  <c r="A33" i="102" s="1"/>
  <c r="A16" i="101"/>
  <c r="A38" i="102" s="1"/>
  <c r="C21" i="101"/>
  <c r="B29" i="102" s="1"/>
  <c r="J27" i="100"/>
  <c r="J26" i="100"/>
  <c r="J25" i="100"/>
  <c r="J24" i="100"/>
  <c r="J9" i="100"/>
  <c r="J8" i="100"/>
  <c r="J7" i="100"/>
  <c r="J6" i="100"/>
  <c r="D141" i="46"/>
  <c r="G141" i="46" s="1"/>
  <c r="D24" i="46"/>
  <c r="G24" i="46" s="1"/>
  <c r="D201" i="46"/>
  <c r="G201" i="46" s="1"/>
  <c r="D64" i="46"/>
  <c r="G64" i="46" s="1"/>
  <c r="D136" i="46"/>
  <c r="G136" i="46" s="1"/>
  <c r="D198" i="46"/>
  <c r="G198" i="46" s="1"/>
  <c r="D29" i="46"/>
  <c r="G29" i="46" s="1"/>
  <c r="D171" i="46"/>
  <c r="G171" i="46" s="1"/>
  <c r="D15" i="46"/>
  <c r="G15" i="46" s="1"/>
  <c r="D33" i="46"/>
  <c r="G33" i="46" s="1"/>
  <c r="D133" i="46"/>
  <c r="G133" i="46" s="1"/>
  <c r="A24" i="101" l="1"/>
  <c r="A25" i="101"/>
  <c r="B42" i="86" s="1"/>
  <c r="J18" i="100"/>
  <c r="J21" i="100"/>
  <c r="J15" i="100"/>
  <c r="J12" i="100"/>
  <c r="J14" i="100"/>
  <c r="A26" i="103"/>
  <c r="B51" i="86" s="1"/>
  <c r="A26" i="105"/>
  <c r="B34" i="106" s="1"/>
  <c r="A27" i="105"/>
  <c r="E44" i="86" s="1"/>
  <c r="B41" i="86"/>
  <c r="D14" i="102"/>
  <c r="A25" i="103"/>
  <c r="B50" i="86" s="1"/>
  <c r="C18" i="104"/>
  <c r="A27" i="103"/>
  <c r="B52" i="86" s="1"/>
  <c r="A33" i="104"/>
  <c r="A30" i="105"/>
  <c r="A40" i="106"/>
  <c r="A27" i="107"/>
  <c r="E52" i="86" s="1"/>
  <c r="A35" i="108"/>
  <c r="A31" i="107"/>
  <c r="E56" i="86" s="1"/>
  <c r="A26" i="107"/>
  <c r="A30" i="107"/>
  <c r="A31" i="105"/>
  <c r="E48" i="86" s="1"/>
  <c r="A24" i="107"/>
  <c r="A25" i="107"/>
  <c r="E50" i="86" s="1"/>
  <c r="A29" i="107"/>
  <c r="E54" i="86" s="1"/>
  <c r="A28" i="107"/>
  <c r="A24" i="105"/>
  <c r="A25" i="105"/>
  <c r="E42" i="86" s="1"/>
  <c r="A29" i="105"/>
  <c r="E46" i="86" s="1"/>
  <c r="A28" i="105"/>
  <c r="A31" i="103"/>
  <c r="B56" i="86" s="1"/>
  <c r="A24" i="103"/>
  <c r="A30" i="103"/>
  <c r="A29" i="101"/>
  <c r="B46" i="86" s="1"/>
  <c r="A28" i="101"/>
  <c r="A29" i="103"/>
  <c r="B54" i="86" s="1"/>
  <c r="A28" i="103"/>
  <c r="A31" i="101"/>
  <c r="B48" i="86" s="1"/>
  <c r="A30" i="101"/>
  <c r="A27" i="101"/>
  <c r="B44" i="86" s="1"/>
  <c r="A26" i="101"/>
  <c r="B67" i="99"/>
  <c r="A64" i="99"/>
  <c r="B62" i="99"/>
  <c r="C60" i="99"/>
  <c r="B58" i="99"/>
  <c r="C56" i="99"/>
  <c r="A55" i="99"/>
  <c r="B53" i="99"/>
  <c r="C51" i="99"/>
  <c r="B49" i="99"/>
  <c r="D47" i="99"/>
  <c r="B45" i="99"/>
  <c r="A45" i="99"/>
  <c r="C43" i="99"/>
  <c r="A43" i="99"/>
  <c r="B41" i="99"/>
  <c r="A39" i="99"/>
  <c r="A38" i="99"/>
  <c r="B36" i="99"/>
  <c r="A36" i="99"/>
  <c r="C34" i="99"/>
  <c r="A34" i="99"/>
  <c r="B32" i="99"/>
  <c r="A32" i="99"/>
  <c r="D30" i="99"/>
  <c r="A30" i="99"/>
  <c r="B28" i="99"/>
  <c r="A28" i="99"/>
  <c r="C26" i="99"/>
  <c r="A26" i="99"/>
  <c r="B24" i="99"/>
  <c r="A24" i="99"/>
  <c r="D22" i="99"/>
  <c r="A22" i="99"/>
  <c r="B20" i="99"/>
  <c r="A20" i="99"/>
  <c r="C18" i="99"/>
  <c r="A18" i="99"/>
  <c r="B16" i="99"/>
  <c r="A16" i="99"/>
  <c r="D14" i="99"/>
  <c r="A14" i="99"/>
  <c r="B12" i="99"/>
  <c r="A12" i="99"/>
  <c r="C10" i="99"/>
  <c r="A10" i="99"/>
  <c r="B8" i="99"/>
  <c r="A8" i="99"/>
  <c r="A6" i="99"/>
  <c r="A5" i="99"/>
  <c r="B4" i="99"/>
  <c r="B3" i="99"/>
  <c r="B1" i="99"/>
  <c r="A53" i="99"/>
  <c r="B52" i="99"/>
  <c r="A49" i="99"/>
  <c r="B48" i="99"/>
  <c r="C34" i="98"/>
  <c r="B44" i="99" s="1"/>
  <c r="A41" i="99"/>
  <c r="C18" i="98"/>
  <c r="B35" i="99" s="1"/>
  <c r="A18" i="98"/>
  <c r="C17" i="98"/>
  <c r="B27" i="99" s="1"/>
  <c r="A17" i="98"/>
  <c r="C16" i="98"/>
  <c r="B19" i="99" s="1"/>
  <c r="A16" i="98"/>
  <c r="C15" i="98"/>
  <c r="B11" i="99" s="1"/>
  <c r="A15" i="98"/>
  <c r="B2" i="98"/>
  <c r="B1" i="98"/>
  <c r="B34" i="104" l="1"/>
  <c r="B39" i="108"/>
  <c r="E55" i="86"/>
  <c r="E43" i="86"/>
  <c r="B43" i="86"/>
  <c r="B34" i="102"/>
  <c r="B47" i="86"/>
  <c r="B39" i="102"/>
  <c r="B53" i="86"/>
  <c r="C27" i="104"/>
  <c r="B45" i="86"/>
  <c r="C27" i="102"/>
  <c r="B55" i="86"/>
  <c r="B39" i="104"/>
  <c r="B49" i="86"/>
  <c r="D14" i="104"/>
  <c r="E45" i="86"/>
  <c r="C27" i="106"/>
  <c r="E41" i="86"/>
  <c r="D14" i="106"/>
  <c r="E53" i="86"/>
  <c r="C27" i="108"/>
  <c r="E49" i="86"/>
  <c r="D14" i="108"/>
  <c r="E51" i="86"/>
  <c r="B34" i="108"/>
  <c r="E47" i="86"/>
  <c r="B39" i="106"/>
  <c r="C46" i="98"/>
  <c r="A58" i="99" s="1"/>
  <c r="C21" i="98"/>
  <c r="C33" i="99" s="1"/>
  <c r="A21" i="98"/>
  <c r="C25" i="99" s="1"/>
  <c r="B15" i="99"/>
  <c r="B31" i="99"/>
  <c r="A51" i="99"/>
  <c r="B23" i="99"/>
  <c r="A47" i="99"/>
  <c r="A20" i="98"/>
  <c r="C9" i="99" s="1"/>
  <c r="B40" i="99"/>
  <c r="B7" i="99"/>
  <c r="A44" i="98"/>
  <c r="C37" i="98"/>
  <c r="C50" i="99" s="1"/>
  <c r="A47" i="98"/>
  <c r="A60" i="99" s="1"/>
  <c r="C20" i="98"/>
  <c r="C47" i="98"/>
  <c r="A62" i="99" s="1"/>
  <c r="A46" i="98"/>
  <c r="A56" i="99" s="1"/>
  <c r="C58" i="98" l="1"/>
  <c r="A67" i="99" s="1"/>
  <c r="C23" i="98"/>
  <c r="D29" i="99" s="1"/>
  <c r="A43" i="98"/>
  <c r="A58" i="98"/>
  <c r="A65" i="99" s="1"/>
  <c r="C17" i="99"/>
  <c r="A37" i="98"/>
  <c r="C42" i="99" s="1"/>
  <c r="A23" i="98"/>
  <c r="D13" i="99" s="1"/>
  <c r="A55" i="98"/>
  <c r="A49" i="98"/>
  <c r="B57" i="99" s="1"/>
  <c r="A56" i="98"/>
  <c r="C49" i="98"/>
  <c r="B61" i="99" s="1"/>
  <c r="B4" i="64"/>
  <c r="B67" i="52"/>
  <c r="A64" i="52"/>
  <c r="A55" i="52"/>
  <c r="C60" i="52"/>
  <c r="B62" i="52"/>
  <c r="B58" i="52"/>
  <c r="D47" i="52"/>
  <c r="C51" i="52"/>
  <c r="C43" i="52"/>
  <c r="B4" i="52"/>
  <c r="A18" i="51"/>
  <c r="A17" i="51"/>
  <c r="A16" i="51"/>
  <c r="C18" i="51"/>
  <c r="C17" i="51"/>
  <c r="C16" i="51"/>
  <c r="C15" i="51"/>
  <c r="A15" i="51"/>
  <c r="B40" i="94"/>
  <c r="A37" i="94"/>
  <c r="B35" i="94"/>
  <c r="A32" i="94"/>
  <c r="B30" i="94"/>
  <c r="C28" i="94"/>
  <c r="B26" i="94"/>
  <c r="C24" i="94"/>
  <c r="A23" i="94"/>
  <c r="B21" i="94"/>
  <c r="A21" i="94"/>
  <c r="C19" i="94"/>
  <c r="A19" i="94"/>
  <c r="B17" i="94"/>
  <c r="A17" i="94"/>
  <c r="D15" i="94"/>
  <c r="A15" i="94"/>
  <c r="B13" i="94"/>
  <c r="A13" i="94"/>
  <c r="C11" i="94"/>
  <c r="A11" i="94"/>
  <c r="B9" i="94"/>
  <c r="A9" i="94"/>
  <c r="A7" i="94"/>
  <c r="A6" i="94"/>
  <c r="B4" i="94"/>
  <c r="B3" i="94"/>
  <c r="B1" i="94"/>
  <c r="C19" i="93"/>
  <c r="B20" i="94" s="1"/>
  <c r="A19" i="93"/>
  <c r="C23" i="93" s="1"/>
  <c r="C18" i="94" s="1"/>
  <c r="C18" i="93"/>
  <c r="B12" i="94" s="1"/>
  <c r="A18" i="93"/>
  <c r="A23" i="93" s="1"/>
  <c r="C12" i="93"/>
  <c r="A30" i="94" s="1"/>
  <c r="A12" i="93"/>
  <c r="A28" i="94" s="1"/>
  <c r="C11" i="93"/>
  <c r="A26" i="94" s="1"/>
  <c r="A11" i="93"/>
  <c r="A24" i="94" s="1"/>
  <c r="B2" i="93"/>
  <c r="B1" i="93"/>
  <c r="F27" i="92"/>
  <c r="E27" i="92"/>
  <c r="D27" i="92"/>
  <c r="E26" i="92"/>
  <c r="D26" i="92"/>
  <c r="D25" i="92"/>
  <c r="I25" i="92" s="1"/>
  <c r="I24" i="92"/>
  <c r="F21" i="92"/>
  <c r="E21" i="92"/>
  <c r="D21" i="92"/>
  <c r="E20" i="92"/>
  <c r="D20" i="92"/>
  <c r="D19" i="92"/>
  <c r="I19" i="92" s="1"/>
  <c r="I18" i="92"/>
  <c r="F15" i="92"/>
  <c r="E15" i="92"/>
  <c r="D15" i="92"/>
  <c r="E14" i="92"/>
  <c r="D14" i="92"/>
  <c r="D13" i="92"/>
  <c r="I13" i="92" s="1"/>
  <c r="I12" i="92"/>
  <c r="F9" i="92"/>
  <c r="E9" i="92"/>
  <c r="D9" i="92"/>
  <c r="E8" i="92"/>
  <c r="D8" i="92"/>
  <c r="D7" i="92"/>
  <c r="I7" i="92" s="1"/>
  <c r="I6" i="92"/>
  <c r="A3" i="92"/>
  <c r="A1" i="92"/>
  <c r="I51" i="91"/>
  <c r="J51" i="91" s="1"/>
  <c r="F51" i="91"/>
  <c r="E51" i="91"/>
  <c r="D51" i="91"/>
  <c r="E50" i="91"/>
  <c r="D50" i="91"/>
  <c r="I50" i="91" s="1"/>
  <c r="D49" i="91"/>
  <c r="I49" i="91" s="1"/>
  <c r="I48" i="91"/>
  <c r="F45" i="91"/>
  <c r="E45" i="91"/>
  <c r="D45" i="91"/>
  <c r="E44" i="91"/>
  <c r="D44" i="91"/>
  <c r="I44" i="91" s="1"/>
  <c r="D43" i="91"/>
  <c r="I43" i="91" s="1"/>
  <c r="I42" i="91"/>
  <c r="F39" i="91"/>
  <c r="E39" i="91"/>
  <c r="D39" i="91"/>
  <c r="I39" i="91" s="1"/>
  <c r="E38" i="91"/>
  <c r="D38" i="91"/>
  <c r="I38" i="91" s="1"/>
  <c r="D37" i="91"/>
  <c r="I37" i="91" s="1"/>
  <c r="I36" i="91"/>
  <c r="F33" i="91"/>
  <c r="E33" i="91"/>
  <c r="D33" i="91"/>
  <c r="I33" i="91" s="1"/>
  <c r="E32" i="91"/>
  <c r="D32" i="91"/>
  <c r="I32" i="91" s="1"/>
  <c r="D31" i="91"/>
  <c r="I31" i="91" s="1"/>
  <c r="I30" i="91"/>
  <c r="F27" i="91"/>
  <c r="E27" i="91"/>
  <c r="D27" i="91"/>
  <c r="I27" i="91" s="1"/>
  <c r="E26" i="91"/>
  <c r="D26" i="91"/>
  <c r="I26" i="91" s="1"/>
  <c r="D25" i="91"/>
  <c r="I25" i="91" s="1"/>
  <c r="I24" i="91"/>
  <c r="F21" i="91"/>
  <c r="E21" i="91"/>
  <c r="D21" i="91"/>
  <c r="I21" i="91" s="1"/>
  <c r="E20" i="91"/>
  <c r="D20" i="91"/>
  <c r="D19" i="91"/>
  <c r="I19" i="91" s="1"/>
  <c r="I18" i="91"/>
  <c r="F15" i="91"/>
  <c r="E15" i="91"/>
  <c r="D15" i="91"/>
  <c r="I15" i="91" s="1"/>
  <c r="E14" i="91"/>
  <c r="D14" i="91"/>
  <c r="I14" i="91" s="1"/>
  <c r="D13" i="91"/>
  <c r="I13" i="91" s="1"/>
  <c r="I12" i="91"/>
  <c r="F9" i="91"/>
  <c r="E9" i="91"/>
  <c r="D9" i="91"/>
  <c r="I9" i="91" s="1"/>
  <c r="E8" i="91"/>
  <c r="D8" i="91"/>
  <c r="D7" i="91"/>
  <c r="I7" i="91" s="1"/>
  <c r="I6" i="91"/>
  <c r="A3" i="91"/>
  <c r="A1" i="91"/>
  <c r="J39" i="91" l="1"/>
  <c r="J33" i="91"/>
  <c r="J26" i="91"/>
  <c r="I8" i="91"/>
  <c r="J8" i="91" s="1"/>
  <c r="J9" i="91"/>
  <c r="J27" i="91"/>
  <c r="I21" i="92"/>
  <c r="I26" i="92"/>
  <c r="I20" i="91"/>
  <c r="J21" i="91" s="1"/>
  <c r="J15" i="91"/>
  <c r="I20" i="92"/>
  <c r="I14" i="92"/>
  <c r="I8" i="92"/>
  <c r="J50" i="91"/>
  <c r="I45" i="91"/>
  <c r="J45" i="91" s="1"/>
  <c r="A60" i="98"/>
  <c r="B66" i="99" s="1"/>
  <c r="A41" i="98"/>
  <c r="A62" i="98"/>
  <c r="A39" i="98"/>
  <c r="D46" i="99" s="1"/>
  <c r="A53" i="98"/>
  <c r="A51" i="98"/>
  <c r="C59" i="99" s="1"/>
  <c r="A27" i="98"/>
  <c r="A25" i="98"/>
  <c r="D21" i="99" s="1"/>
  <c r="A47" i="51"/>
  <c r="A60" i="52" s="1"/>
  <c r="J49" i="91"/>
  <c r="J48" i="91"/>
  <c r="J44" i="91"/>
  <c r="J43" i="91"/>
  <c r="J42" i="91"/>
  <c r="J38" i="91"/>
  <c r="J37" i="91"/>
  <c r="J36" i="91"/>
  <c r="J32" i="91"/>
  <c r="J31" i="91"/>
  <c r="J30" i="91"/>
  <c r="J25" i="91"/>
  <c r="J24" i="91"/>
  <c r="J13" i="91"/>
  <c r="J14" i="91"/>
  <c r="J12" i="91"/>
  <c r="J7" i="91"/>
  <c r="J6" i="91"/>
  <c r="I27" i="92"/>
  <c r="I15" i="92"/>
  <c r="I9" i="92"/>
  <c r="A34" i="51"/>
  <c r="C46" i="51"/>
  <c r="A58" i="52" s="1"/>
  <c r="C35" i="51"/>
  <c r="B52" i="52" s="1"/>
  <c r="C34" i="51"/>
  <c r="B44" i="52" s="1"/>
  <c r="C47" i="51"/>
  <c r="A62" i="52" s="1"/>
  <c r="A35" i="51"/>
  <c r="A46" i="51"/>
  <c r="A14" i="93"/>
  <c r="A33" i="94" s="1"/>
  <c r="A25" i="93"/>
  <c r="E32" i="86" s="1"/>
  <c r="C10" i="94"/>
  <c r="A24" i="93"/>
  <c r="C16" i="93"/>
  <c r="A40" i="94" s="1"/>
  <c r="A21" i="93"/>
  <c r="C14" i="93"/>
  <c r="A35" i="94" s="1"/>
  <c r="C21" i="93"/>
  <c r="B29" i="94" s="1"/>
  <c r="B8" i="94"/>
  <c r="B16" i="94"/>
  <c r="A16" i="93"/>
  <c r="B40" i="88"/>
  <c r="A37" i="88"/>
  <c r="B35" i="88"/>
  <c r="A32" i="88"/>
  <c r="B30" i="88"/>
  <c r="C28" i="88"/>
  <c r="B26" i="88"/>
  <c r="C24" i="88"/>
  <c r="A23" i="88"/>
  <c r="B21" i="88"/>
  <c r="A21" i="88"/>
  <c r="C19" i="88"/>
  <c r="A19" i="88"/>
  <c r="B17" i="88"/>
  <c r="A17" i="88"/>
  <c r="D15" i="88"/>
  <c r="A15" i="88"/>
  <c r="B13" i="88"/>
  <c r="A13" i="88"/>
  <c r="C11" i="88"/>
  <c r="A11" i="88"/>
  <c r="B9" i="88"/>
  <c r="A9" i="88"/>
  <c r="A7" i="88"/>
  <c r="A6" i="88"/>
  <c r="B4" i="88"/>
  <c r="B3" i="88"/>
  <c r="B1" i="88"/>
  <c r="C19" i="87"/>
  <c r="B20" i="88" s="1"/>
  <c r="A19" i="87"/>
  <c r="C18" i="87"/>
  <c r="B12" i="88" s="1"/>
  <c r="A18" i="87"/>
  <c r="C12" i="87"/>
  <c r="A30" i="88" s="1"/>
  <c r="A12" i="87"/>
  <c r="C11" i="87"/>
  <c r="A26" i="88" s="1"/>
  <c r="A11" i="87"/>
  <c r="A24" i="88" s="1"/>
  <c r="B2" i="87"/>
  <c r="B1" i="87"/>
  <c r="A37" i="85"/>
  <c r="A32" i="85"/>
  <c r="A23" i="85"/>
  <c r="A6" i="85"/>
  <c r="A37" i="83"/>
  <c r="A32" i="83"/>
  <c r="A23" i="83"/>
  <c r="A6" i="83"/>
  <c r="A37" i="80"/>
  <c r="A32" i="80"/>
  <c r="A23" i="80"/>
  <c r="A6" i="80"/>
  <c r="A37" i="78"/>
  <c r="A32" i="78"/>
  <c r="A23" i="78"/>
  <c r="A6" i="78"/>
  <c r="A37" i="74"/>
  <c r="A32" i="74"/>
  <c r="A23" i="74"/>
  <c r="A6" i="74"/>
  <c r="A37" i="56"/>
  <c r="A32" i="56"/>
  <c r="A23" i="56"/>
  <c r="A6" i="56"/>
  <c r="J27" i="92" l="1"/>
  <c r="J21" i="92"/>
  <c r="J20" i="92"/>
  <c r="J15" i="92"/>
  <c r="J19" i="91"/>
  <c r="J20" i="91"/>
  <c r="J18" i="91"/>
  <c r="J24" i="92"/>
  <c r="J18" i="92"/>
  <c r="J19" i="92"/>
  <c r="J6" i="92"/>
  <c r="J7" i="92"/>
  <c r="J9" i="92"/>
  <c r="A55" i="51"/>
  <c r="E65" i="86" s="1"/>
  <c r="B48" i="52"/>
  <c r="A44" i="51"/>
  <c r="E70" i="86" s="1"/>
  <c r="B40" i="52"/>
  <c r="A43" i="51"/>
  <c r="E69" i="86" s="1"/>
  <c r="A37" i="51"/>
  <c r="D14" i="94"/>
  <c r="E31" i="86"/>
  <c r="J25" i="92"/>
  <c r="J26" i="92"/>
  <c r="J12" i="92"/>
  <c r="J13" i="92"/>
  <c r="J14" i="92"/>
  <c r="J8" i="92"/>
  <c r="C16" i="87"/>
  <c r="A40" i="88" s="1"/>
  <c r="C14" i="87"/>
  <c r="A35" i="88" s="1"/>
  <c r="A23" i="87"/>
  <c r="C10" i="88" s="1"/>
  <c r="C23" i="87"/>
  <c r="C18" i="88" s="1"/>
  <c r="A56" i="51"/>
  <c r="E66" i="86" s="1"/>
  <c r="A49" i="51"/>
  <c r="A56" i="52"/>
  <c r="C37" i="51"/>
  <c r="C50" i="52" s="1"/>
  <c r="C49" i="51"/>
  <c r="B61" i="52" s="1"/>
  <c r="A31" i="93"/>
  <c r="E38" i="86" s="1"/>
  <c r="A30" i="93"/>
  <c r="A38" i="94"/>
  <c r="B25" i="94"/>
  <c r="A29" i="93"/>
  <c r="E36" i="86" s="1"/>
  <c r="A28" i="93"/>
  <c r="A27" i="93"/>
  <c r="E34" i="86" s="1"/>
  <c r="A26" i="93"/>
  <c r="A14" i="87"/>
  <c r="A21" i="87"/>
  <c r="C21" i="87"/>
  <c r="B29" i="88" s="1"/>
  <c r="B8" i="88"/>
  <c r="B16" i="88"/>
  <c r="A28" i="88"/>
  <c r="A16" i="87"/>
  <c r="A2" i="86"/>
  <c r="A1" i="86"/>
  <c r="B40" i="85"/>
  <c r="B35" i="85"/>
  <c r="B30" i="85"/>
  <c r="C28" i="85"/>
  <c r="B26" i="85"/>
  <c r="C24" i="85"/>
  <c r="B21" i="85"/>
  <c r="A21" i="85"/>
  <c r="C19" i="85"/>
  <c r="A19" i="85"/>
  <c r="B17" i="85"/>
  <c r="A17" i="85"/>
  <c r="D15" i="85"/>
  <c r="A15" i="85"/>
  <c r="B13" i="85"/>
  <c r="A13" i="85"/>
  <c r="C11" i="85"/>
  <c r="A11" i="85"/>
  <c r="B9" i="85"/>
  <c r="A9" i="85"/>
  <c r="A7" i="85"/>
  <c r="B40" i="83"/>
  <c r="B35" i="83"/>
  <c r="B30" i="83"/>
  <c r="C28" i="83"/>
  <c r="B26" i="83"/>
  <c r="C24" i="83"/>
  <c r="B21" i="83"/>
  <c r="A21" i="83"/>
  <c r="C19" i="83"/>
  <c r="A19" i="83"/>
  <c r="B17" i="83"/>
  <c r="A17" i="83"/>
  <c r="D15" i="83"/>
  <c r="A15" i="83"/>
  <c r="B13" i="83"/>
  <c r="A13" i="83"/>
  <c r="C11" i="83"/>
  <c r="A11" i="83"/>
  <c r="B9" i="83"/>
  <c r="A9" i="83"/>
  <c r="A7" i="83"/>
  <c r="B40" i="80"/>
  <c r="B35" i="80"/>
  <c r="B30" i="80"/>
  <c r="C28" i="80"/>
  <c r="B26" i="80"/>
  <c r="C24" i="80"/>
  <c r="B21" i="80"/>
  <c r="A21" i="80"/>
  <c r="C19" i="80"/>
  <c r="A19" i="80"/>
  <c r="B17" i="80"/>
  <c r="A17" i="80"/>
  <c r="D15" i="80"/>
  <c r="A15" i="80"/>
  <c r="B13" i="80"/>
  <c r="A13" i="80"/>
  <c r="C11" i="80"/>
  <c r="A11" i="80"/>
  <c r="B9" i="80"/>
  <c r="A9" i="80"/>
  <c r="A7" i="80"/>
  <c r="B40" i="78"/>
  <c r="B35" i="78"/>
  <c r="B30" i="78"/>
  <c r="C28" i="78"/>
  <c r="B26" i="78"/>
  <c r="C24" i="78"/>
  <c r="B21" i="78"/>
  <c r="A21" i="78"/>
  <c r="C19" i="78"/>
  <c r="A19" i="78"/>
  <c r="B17" i="78"/>
  <c r="A17" i="78"/>
  <c r="D15" i="78"/>
  <c r="A15" i="78"/>
  <c r="B13" i="78"/>
  <c r="A13" i="78"/>
  <c r="C11" i="78"/>
  <c r="A11" i="78"/>
  <c r="B9" i="78"/>
  <c r="A9" i="78"/>
  <c r="A7" i="78"/>
  <c r="B40" i="74"/>
  <c r="B35" i="74"/>
  <c r="B30" i="74"/>
  <c r="C28" i="74"/>
  <c r="B26" i="74"/>
  <c r="C24" i="74"/>
  <c r="B21" i="74"/>
  <c r="A21" i="74"/>
  <c r="C19" i="74"/>
  <c r="A19" i="74"/>
  <c r="B17" i="74"/>
  <c r="A17" i="74"/>
  <c r="D15" i="74"/>
  <c r="A15" i="74"/>
  <c r="B13" i="74"/>
  <c r="A13" i="74"/>
  <c r="C11" i="74"/>
  <c r="A11" i="74"/>
  <c r="B9" i="74"/>
  <c r="A9" i="74"/>
  <c r="A7" i="74"/>
  <c r="B4" i="85"/>
  <c r="B3" i="85"/>
  <c r="B1" i="85"/>
  <c r="C19" i="84"/>
  <c r="B20" i="85" s="1"/>
  <c r="A19" i="84"/>
  <c r="C18" i="84"/>
  <c r="B12" i="85" s="1"/>
  <c r="A18" i="84"/>
  <c r="C12" i="84"/>
  <c r="A30" i="85" s="1"/>
  <c r="A12" i="84"/>
  <c r="C11" i="84"/>
  <c r="A11" i="84"/>
  <c r="A24" i="85" s="1"/>
  <c r="B2" i="84"/>
  <c r="B1" i="84"/>
  <c r="B4" i="83"/>
  <c r="B3" i="83"/>
  <c r="B1" i="83"/>
  <c r="C19" i="82"/>
  <c r="B20" i="83" s="1"/>
  <c r="A19" i="82"/>
  <c r="C18" i="82"/>
  <c r="B12" i="83" s="1"/>
  <c r="A18" i="82"/>
  <c r="C12" i="82"/>
  <c r="A30" i="83" s="1"/>
  <c r="A12" i="82"/>
  <c r="C11" i="82"/>
  <c r="A26" i="83" s="1"/>
  <c r="A11" i="82"/>
  <c r="B2" i="82"/>
  <c r="B1" i="82"/>
  <c r="F27" i="81"/>
  <c r="E27" i="81"/>
  <c r="D27" i="81"/>
  <c r="E26" i="81"/>
  <c r="D26" i="81"/>
  <c r="D25" i="81"/>
  <c r="I25" i="81" s="1"/>
  <c r="I24" i="81"/>
  <c r="F21" i="81"/>
  <c r="E21" i="81"/>
  <c r="D21" i="81"/>
  <c r="E20" i="81"/>
  <c r="D20" i="81"/>
  <c r="D19" i="81"/>
  <c r="I19" i="81" s="1"/>
  <c r="I18" i="81"/>
  <c r="F15" i="81"/>
  <c r="E15" i="81"/>
  <c r="D15" i="81"/>
  <c r="E14" i="81"/>
  <c r="D14" i="81"/>
  <c r="D13" i="81"/>
  <c r="I13" i="81" s="1"/>
  <c r="I12" i="81"/>
  <c r="F9" i="81"/>
  <c r="E9" i="81"/>
  <c r="D9" i="81"/>
  <c r="E8" i="81"/>
  <c r="D8" i="81"/>
  <c r="D7" i="81"/>
  <c r="I7" i="81" s="1"/>
  <c r="I6" i="81"/>
  <c r="A3" i="81"/>
  <c r="A1" i="81"/>
  <c r="C23" i="84" l="1"/>
  <c r="C18" i="85" s="1"/>
  <c r="A14" i="84"/>
  <c r="A33" i="85" s="1"/>
  <c r="A23" i="84"/>
  <c r="C10" i="85" s="1"/>
  <c r="A14" i="82"/>
  <c r="A33" i="83" s="1"/>
  <c r="C14" i="82"/>
  <c r="A35" i="83" s="1"/>
  <c r="C23" i="82"/>
  <c r="C18" i="83" s="1"/>
  <c r="I27" i="81"/>
  <c r="I20" i="81"/>
  <c r="I15" i="81"/>
  <c r="I14" i="81"/>
  <c r="I9" i="81"/>
  <c r="I8" i="81"/>
  <c r="C42" i="52"/>
  <c r="A41" i="51"/>
  <c r="E68" i="86" s="1"/>
  <c r="B39" i="94"/>
  <c r="E37" i="86"/>
  <c r="C27" i="94"/>
  <c r="E35" i="86"/>
  <c r="B34" i="94"/>
  <c r="E33" i="86"/>
  <c r="C16" i="84"/>
  <c r="A40" i="85" s="1"/>
  <c r="B16" i="85"/>
  <c r="A16" i="84"/>
  <c r="A38" i="85" s="1"/>
  <c r="B8" i="85"/>
  <c r="A26" i="85"/>
  <c r="A21" i="84"/>
  <c r="B25" i="85" s="1"/>
  <c r="A28" i="85"/>
  <c r="C21" i="82"/>
  <c r="B29" i="83" s="1"/>
  <c r="A21" i="82"/>
  <c r="B25" i="83" s="1"/>
  <c r="A28" i="83"/>
  <c r="A24" i="83"/>
  <c r="B8" i="83"/>
  <c r="B16" i="83"/>
  <c r="I26" i="81"/>
  <c r="I21" i="81"/>
  <c r="A24" i="87"/>
  <c r="A25" i="87"/>
  <c r="E24" i="86" s="1"/>
  <c r="A39" i="51"/>
  <c r="E67" i="86" s="1"/>
  <c r="A51" i="51"/>
  <c r="E63" i="86" s="1"/>
  <c r="B57" i="52"/>
  <c r="A53" i="51"/>
  <c r="E64" i="86" s="1"/>
  <c r="A31" i="87"/>
  <c r="E30" i="86" s="1"/>
  <c r="A30" i="87"/>
  <c r="A38" i="88"/>
  <c r="A33" i="88"/>
  <c r="A27" i="87"/>
  <c r="E26" i="86" s="1"/>
  <c r="A26" i="87"/>
  <c r="B25" i="88"/>
  <c r="A29" i="87"/>
  <c r="E28" i="86" s="1"/>
  <c r="A28" i="87"/>
  <c r="A25" i="84"/>
  <c r="B32" i="86" s="1"/>
  <c r="A24" i="84"/>
  <c r="A16" i="82"/>
  <c r="A38" i="83" s="1"/>
  <c r="A23" i="82"/>
  <c r="C10" i="83" s="1"/>
  <c r="C16" i="82"/>
  <c r="A40" i="83" s="1"/>
  <c r="C14" i="84"/>
  <c r="C21" i="84"/>
  <c r="B29" i="85" s="1"/>
  <c r="B4" i="80"/>
  <c r="B3" i="80"/>
  <c r="B1" i="80"/>
  <c r="C19" i="79"/>
  <c r="B20" i="80" s="1"/>
  <c r="A19" i="79"/>
  <c r="C14" i="79" s="1"/>
  <c r="A35" i="80" s="1"/>
  <c r="C18" i="79"/>
  <c r="B12" i="80" s="1"/>
  <c r="A18" i="79"/>
  <c r="C12" i="79"/>
  <c r="A30" i="80" s="1"/>
  <c r="A12" i="79"/>
  <c r="C11" i="79"/>
  <c r="A26" i="80" s="1"/>
  <c r="A11" i="79"/>
  <c r="B2" i="79"/>
  <c r="B1" i="79"/>
  <c r="B4" i="78"/>
  <c r="B3" i="78"/>
  <c r="B1" i="78"/>
  <c r="C19" i="77"/>
  <c r="B20" i="78" s="1"/>
  <c r="A19" i="77"/>
  <c r="C18" i="77"/>
  <c r="B12" i="78" s="1"/>
  <c r="A18" i="77"/>
  <c r="C12" i="77"/>
  <c r="A30" i="78" s="1"/>
  <c r="A12" i="77"/>
  <c r="C11" i="77"/>
  <c r="A26" i="78" s="1"/>
  <c r="A11" i="77"/>
  <c r="B2" i="77"/>
  <c r="B1" i="77"/>
  <c r="B4" i="74"/>
  <c r="B3" i="74"/>
  <c r="B1" i="74"/>
  <c r="C19" i="73"/>
  <c r="B20" i="74" s="1"/>
  <c r="A19" i="73"/>
  <c r="C18" i="73"/>
  <c r="B12" i="74" s="1"/>
  <c r="A18" i="73"/>
  <c r="C12" i="73"/>
  <c r="A30" i="74" s="1"/>
  <c r="A12" i="73"/>
  <c r="C11" i="73"/>
  <c r="A26" i="74" s="1"/>
  <c r="A11" i="73"/>
  <c r="B2" i="73"/>
  <c r="B1" i="73"/>
  <c r="B40" i="56"/>
  <c r="B4" i="56"/>
  <c r="A19" i="55"/>
  <c r="C18" i="55"/>
  <c r="A12" i="55"/>
  <c r="C12" i="55"/>
  <c r="C11" i="55"/>
  <c r="A11" i="55"/>
  <c r="A26" i="82" l="1"/>
  <c r="B34" i="83" s="1"/>
  <c r="A27" i="82"/>
  <c r="B26" i="86" s="1"/>
  <c r="J21" i="81"/>
  <c r="J18" i="81"/>
  <c r="J15" i="81"/>
  <c r="J12" i="81"/>
  <c r="J9" i="81"/>
  <c r="J8" i="81"/>
  <c r="J6" i="81"/>
  <c r="J7" i="81"/>
  <c r="J27" i="81"/>
  <c r="A28" i="82"/>
  <c r="B27" i="86" s="1"/>
  <c r="C14" i="77"/>
  <c r="A35" i="78" s="1"/>
  <c r="D46" i="52"/>
  <c r="A30" i="84"/>
  <c r="B39" i="85" s="1"/>
  <c r="A31" i="84"/>
  <c r="B38" i="86" s="1"/>
  <c r="B31" i="86"/>
  <c r="D14" i="85"/>
  <c r="A28" i="84"/>
  <c r="A27" i="84"/>
  <c r="B34" i="86" s="1"/>
  <c r="A35" i="85"/>
  <c r="A29" i="84"/>
  <c r="B36" i="86" s="1"/>
  <c r="A29" i="82"/>
  <c r="B28" i="86" s="1"/>
  <c r="A23" i="79"/>
  <c r="C10" i="80" s="1"/>
  <c r="B8" i="80"/>
  <c r="C16" i="79"/>
  <c r="A40" i="80" s="1"/>
  <c r="A28" i="80"/>
  <c r="C23" i="79"/>
  <c r="C18" i="80" s="1"/>
  <c r="B16" i="80"/>
  <c r="A21" i="79"/>
  <c r="B25" i="80" s="1"/>
  <c r="A24" i="80"/>
  <c r="C21" i="77"/>
  <c r="B29" i="78" s="1"/>
  <c r="A16" i="77"/>
  <c r="A38" i="78" s="1"/>
  <c r="A24" i="78"/>
  <c r="A23" i="77"/>
  <c r="C10" i="78" s="1"/>
  <c r="B8" i="78"/>
  <c r="C16" i="77"/>
  <c r="A40" i="78" s="1"/>
  <c r="A28" i="78"/>
  <c r="C23" i="77"/>
  <c r="C18" i="78" s="1"/>
  <c r="B16" i="78"/>
  <c r="A14" i="73"/>
  <c r="A33" i="74" s="1"/>
  <c r="A16" i="73"/>
  <c r="A38" i="74" s="1"/>
  <c r="A24" i="74"/>
  <c r="C23" i="73"/>
  <c r="C18" i="74" s="1"/>
  <c r="B16" i="74"/>
  <c r="C14" i="73"/>
  <c r="A35" i="74" s="1"/>
  <c r="C16" i="73"/>
  <c r="A40" i="74" s="1"/>
  <c r="A28" i="74"/>
  <c r="A23" i="73"/>
  <c r="C10" i="74" s="1"/>
  <c r="B8" i="74"/>
  <c r="C21" i="73"/>
  <c r="B29" i="74" s="1"/>
  <c r="A16" i="55"/>
  <c r="A38" i="56" s="1"/>
  <c r="J25" i="81"/>
  <c r="J26" i="81"/>
  <c r="J24" i="81"/>
  <c r="J19" i="81"/>
  <c r="J20" i="81"/>
  <c r="C27" i="88"/>
  <c r="E27" i="86"/>
  <c r="D14" i="88"/>
  <c r="E23" i="86"/>
  <c r="B34" i="88"/>
  <c r="E25" i="86"/>
  <c r="B39" i="88"/>
  <c r="E29" i="86"/>
  <c r="C59" i="52"/>
  <c r="A26" i="84"/>
  <c r="A25" i="82"/>
  <c r="B24" i="86" s="1"/>
  <c r="A24" i="82"/>
  <c r="A31" i="82"/>
  <c r="B30" i="86" s="1"/>
  <c r="A30" i="82"/>
  <c r="A14" i="79"/>
  <c r="A33" i="80" s="1"/>
  <c r="C21" i="79"/>
  <c r="B29" i="80" s="1"/>
  <c r="A16" i="79"/>
  <c r="A38" i="80" s="1"/>
  <c r="A14" i="77"/>
  <c r="A33" i="78" s="1"/>
  <c r="A21" i="77"/>
  <c r="B25" i="78" s="1"/>
  <c r="A21" i="73"/>
  <c r="B25" i="74" s="1"/>
  <c r="C16" i="55"/>
  <c r="A25" i="79" l="1"/>
  <c r="E14" i="86" s="1"/>
  <c r="A24" i="79"/>
  <c r="B25" i="86"/>
  <c r="C27" i="83"/>
  <c r="B37" i="86"/>
  <c r="A24" i="77"/>
  <c r="D14" i="78" s="1"/>
  <c r="A25" i="77"/>
  <c r="E6" i="86" s="1"/>
  <c r="B35" i="86"/>
  <c r="C27" i="85"/>
  <c r="B34" i="85"/>
  <c r="B33" i="86"/>
  <c r="B23" i="86"/>
  <c r="D14" i="83"/>
  <c r="B39" i="83"/>
  <c r="B29" i="86"/>
  <c r="A29" i="79"/>
  <c r="E18" i="86" s="1"/>
  <c r="A28" i="79"/>
  <c r="E17" i="86" s="1"/>
  <c r="E13" i="86"/>
  <c r="D14" i="80"/>
  <c r="A30" i="77"/>
  <c r="E11" i="86" s="1"/>
  <c r="A31" i="77"/>
  <c r="E12" i="86" s="1"/>
  <c r="A26" i="73"/>
  <c r="B15" i="86" s="1"/>
  <c r="A31" i="73"/>
  <c r="B20" i="86" s="1"/>
  <c r="A30" i="73"/>
  <c r="B39" i="74" s="1"/>
  <c r="A27" i="73"/>
  <c r="B16" i="86" s="1"/>
  <c r="A24" i="73"/>
  <c r="A25" i="73"/>
  <c r="B14" i="86" s="1"/>
  <c r="A31" i="55"/>
  <c r="B12" i="86" s="1"/>
  <c r="A40" i="56"/>
  <c r="A31" i="79"/>
  <c r="E20" i="86" s="1"/>
  <c r="A30" i="79"/>
  <c r="A27" i="79"/>
  <c r="E16" i="86" s="1"/>
  <c r="A26" i="79"/>
  <c r="A29" i="77"/>
  <c r="E10" i="86" s="1"/>
  <c r="A28" i="77"/>
  <c r="A27" i="77"/>
  <c r="E8" i="86" s="1"/>
  <c r="A26" i="77"/>
  <c r="A29" i="73"/>
  <c r="B18" i="86" s="1"/>
  <c r="A28" i="73"/>
  <c r="A30" i="55"/>
  <c r="E5" i="86" l="1"/>
  <c r="B39" i="78"/>
  <c r="B34" i="74"/>
  <c r="C27" i="80"/>
  <c r="E15" i="86"/>
  <c r="B34" i="80"/>
  <c r="E19" i="86"/>
  <c r="B39" i="80"/>
  <c r="C27" i="78"/>
  <c r="E9" i="86"/>
  <c r="B34" i="78"/>
  <c r="E7" i="86"/>
  <c r="B19" i="86"/>
  <c r="B17" i="86"/>
  <c r="C27" i="74"/>
  <c r="B13" i="86"/>
  <c r="D14" i="74"/>
  <c r="B11" i="86"/>
  <c r="B39" i="56"/>
  <c r="B3" i="52"/>
  <c r="B1" i="52"/>
  <c r="B2" i="51"/>
  <c r="B1" i="51"/>
  <c r="B3" i="64"/>
  <c r="B1" i="64"/>
  <c r="B2" i="63"/>
  <c r="B1" i="63"/>
  <c r="B3" i="56"/>
  <c r="B1" i="56"/>
  <c r="B2" i="55"/>
  <c r="B1" i="55"/>
  <c r="A20" i="63" l="1"/>
  <c r="B34" i="64" s="1"/>
  <c r="C19" i="63"/>
  <c r="B29" i="64" s="1"/>
  <c r="A19" i="63"/>
  <c r="B35" i="64"/>
  <c r="A35" i="64"/>
  <c r="A33" i="64"/>
  <c r="A32" i="64"/>
  <c r="B30" i="64"/>
  <c r="A30" i="64"/>
  <c r="C28" i="64"/>
  <c r="A28" i="64"/>
  <c r="B26" i="64"/>
  <c r="A26" i="64"/>
  <c r="C24" i="64"/>
  <c r="A24" i="64"/>
  <c r="A23" i="64"/>
  <c r="B21" i="64"/>
  <c r="A21" i="64"/>
  <c r="C19" i="64"/>
  <c r="A19" i="64"/>
  <c r="B17" i="64"/>
  <c r="A17" i="64"/>
  <c r="D15" i="64"/>
  <c r="A15" i="64"/>
  <c r="B13" i="64"/>
  <c r="A13" i="64"/>
  <c r="C11" i="64"/>
  <c r="A11" i="64"/>
  <c r="B9" i="64"/>
  <c r="A9" i="64"/>
  <c r="A7" i="64"/>
  <c r="A6" i="64"/>
  <c r="C20" i="63"/>
  <c r="C18" i="63"/>
  <c r="B20" i="64" s="1"/>
  <c r="A18" i="63"/>
  <c r="C17" i="63"/>
  <c r="B12" i="64" s="1"/>
  <c r="A17" i="63"/>
  <c r="C19" i="55"/>
  <c r="C14" i="55" s="1"/>
  <c r="A18" i="55"/>
  <c r="A14" i="55" s="1"/>
  <c r="A27" i="55" l="1"/>
  <c r="B8" i="86" s="1"/>
  <c r="C23" i="55"/>
  <c r="A23" i="55"/>
  <c r="A23" i="63"/>
  <c r="C27" i="64" s="1"/>
  <c r="A22" i="63"/>
  <c r="C10" i="64" s="1"/>
  <c r="C22" i="63"/>
  <c r="C18" i="64" s="1"/>
  <c r="B25" i="64"/>
  <c r="B8" i="64"/>
  <c r="B16" i="64"/>
  <c r="A25" i="55" l="1"/>
  <c r="B6" i="86" s="1"/>
  <c r="A25" i="63"/>
  <c r="D14" i="64" s="1"/>
  <c r="B35" i="56" l="1"/>
  <c r="A35" i="56"/>
  <c r="A33" i="56"/>
  <c r="B30" i="56"/>
  <c r="A30" i="56"/>
  <c r="C28" i="56"/>
  <c r="A28" i="56"/>
  <c r="B26" i="56"/>
  <c r="A26" i="56"/>
  <c r="C24" i="56"/>
  <c r="A24" i="56"/>
  <c r="B21" i="56"/>
  <c r="A21" i="56"/>
  <c r="C19" i="56"/>
  <c r="A19" i="56"/>
  <c r="B17" i="56"/>
  <c r="A17" i="56"/>
  <c r="D15" i="56"/>
  <c r="A15" i="56"/>
  <c r="B13" i="56"/>
  <c r="A13" i="56"/>
  <c r="C11" i="56"/>
  <c r="A11" i="56"/>
  <c r="B9" i="56"/>
  <c r="A9" i="56"/>
  <c r="A7" i="56"/>
  <c r="A26" i="55"/>
  <c r="C21" i="55"/>
  <c r="B29" i="56" s="1"/>
  <c r="A21" i="55"/>
  <c r="B20" i="56"/>
  <c r="B12" i="56"/>
  <c r="B8" i="56"/>
  <c r="C56" i="52"/>
  <c r="B53" i="52"/>
  <c r="A51" i="52"/>
  <c r="B49" i="52"/>
  <c r="A47" i="52"/>
  <c r="B45" i="52"/>
  <c r="B41" i="52"/>
  <c r="A41" i="52"/>
  <c r="A39" i="52"/>
  <c r="A38" i="52"/>
  <c r="B36" i="52"/>
  <c r="A36" i="52"/>
  <c r="C34" i="52"/>
  <c r="A34" i="52"/>
  <c r="B32" i="52"/>
  <c r="A32" i="52"/>
  <c r="D30" i="52"/>
  <c r="A30" i="52"/>
  <c r="B28" i="52"/>
  <c r="A28" i="52"/>
  <c r="C26" i="52"/>
  <c r="A26" i="52"/>
  <c r="B24" i="52"/>
  <c r="A24" i="52"/>
  <c r="D22" i="52"/>
  <c r="A22" i="52"/>
  <c r="B20" i="52"/>
  <c r="A20" i="52"/>
  <c r="C18" i="52"/>
  <c r="A18" i="52"/>
  <c r="B16" i="52"/>
  <c r="A16" i="52"/>
  <c r="D14" i="52"/>
  <c r="A14" i="52"/>
  <c r="B12" i="52"/>
  <c r="A12" i="52"/>
  <c r="C10" i="52"/>
  <c r="A10" i="52"/>
  <c r="B8" i="52"/>
  <c r="A8" i="52"/>
  <c r="A6" i="52"/>
  <c r="A5" i="52"/>
  <c r="B35" i="52"/>
  <c r="B31" i="52"/>
  <c r="B27" i="52"/>
  <c r="B23" i="52"/>
  <c r="B19" i="52"/>
  <c r="B15" i="52"/>
  <c r="B11" i="52"/>
  <c r="B7" i="52"/>
  <c r="A3" i="47"/>
  <c r="A1" i="47"/>
  <c r="B34" i="56" l="1"/>
  <c r="B7" i="86"/>
  <c r="B25" i="56"/>
  <c r="A29" i="55"/>
  <c r="B10" i="86" s="1"/>
  <c r="A21" i="51"/>
  <c r="C18" i="56"/>
  <c r="A28" i="55"/>
  <c r="B16" i="56"/>
  <c r="C21" i="51"/>
  <c r="C33" i="52" s="1"/>
  <c r="A20" i="51"/>
  <c r="C20" i="51"/>
  <c r="A58" i="51" l="1"/>
  <c r="C27" i="56"/>
  <c r="B9" i="86"/>
  <c r="A65" i="52"/>
  <c r="C58" i="51"/>
  <c r="A67" i="52" s="1"/>
  <c r="C17" i="52"/>
  <c r="A45" i="52"/>
  <c r="C25" i="52"/>
  <c r="C23" i="51"/>
  <c r="D29" i="52" s="1"/>
  <c r="A24" i="55"/>
  <c r="C10" i="56"/>
  <c r="C9" i="52"/>
  <c r="A23" i="51"/>
  <c r="A27" i="51" s="1"/>
  <c r="E60" i="86" s="1"/>
  <c r="F27" i="47"/>
  <c r="E27" i="47"/>
  <c r="D27" i="47"/>
  <c r="E26" i="47"/>
  <c r="D26" i="47"/>
  <c r="D25" i="47"/>
  <c r="I25" i="47" s="1"/>
  <c r="I24" i="47"/>
  <c r="F21" i="47"/>
  <c r="E21" i="47"/>
  <c r="D21" i="47"/>
  <c r="E20" i="47"/>
  <c r="D20" i="47"/>
  <c r="D19" i="47"/>
  <c r="I19" i="47" s="1"/>
  <c r="I18" i="47"/>
  <c r="F15" i="47"/>
  <c r="E15" i="47"/>
  <c r="D15" i="47"/>
  <c r="E14" i="47"/>
  <c r="D14" i="47"/>
  <c r="D13" i="47"/>
  <c r="I13" i="47" s="1"/>
  <c r="I12" i="47"/>
  <c r="F9" i="47"/>
  <c r="E9" i="47"/>
  <c r="D9" i="47"/>
  <c r="E8" i="47"/>
  <c r="D8" i="47"/>
  <c r="D7" i="47"/>
  <c r="I7" i="47" s="1"/>
  <c r="I6" i="47"/>
  <c r="D14" i="56" l="1"/>
  <c r="B5" i="86"/>
  <c r="A62" i="51"/>
  <c r="E62" i="86" s="1"/>
  <c r="A60" i="51"/>
  <c r="E61" i="86" s="1"/>
  <c r="A43" i="52"/>
  <c r="A49" i="52"/>
  <c r="I21" i="47"/>
  <c r="I9" i="47"/>
  <c r="I27" i="47"/>
  <c r="I15" i="47"/>
  <c r="I8" i="47"/>
  <c r="I14" i="47"/>
  <c r="I20" i="47"/>
  <c r="I26" i="47"/>
  <c r="A25" i="51"/>
  <c r="E59" i="86" s="1"/>
  <c r="D13" i="52"/>
  <c r="B66" i="52" l="1"/>
  <c r="D21" i="52"/>
  <c r="J19" i="47"/>
  <c r="J25" i="47"/>
  <c r="J21" i="47"/>
  <c r="J8" i="47"/>
  <c r="J9" i="47"/>
  <c r="J27" i="47"/>
  <c r="J13" i="47"/>
  <c r="J7" i="47"/>
  <c r="J6" i="47"/>
  <c r="J26" i="47"/>
  <c r="J24" i="47"/>
  <c r="J15" i="47"/>
  <c r="J14" i="47"/>
  <c r="J18" i="47"/>
  <c r="J20" i="47"/>
  <c r="J12" i="47"/>
  <c r="I6" i="44"/>
  <c r="D7" i="44"/>
  <c r="I7" i="44" s="1"/>
  <c r="D8" i="44"/>
  <c r="E8" i="44"/>
  <c r="D9" i="44"/>
  <c r="E9" i="44"/>
  <c r="F9" i="44"/>
  <c r="I12" i="44"/>
  <c r="D13" i="44"/>
  <c r="I13" i="44" s="1"/>
  <c r="D14" i="44"/>
  <c r="E14" i="44"/>
  <c r="D15" i="44"/>
  <c r="E15" i="44"/>
  <c r="F15" i="44"/>
  <c r="I18" i="44"/>
  <c r="D19" i="44"/>
  <c r="I19" i="44" s="1"/>
  <c r="D20" i="44"/>
  <c r="E20" i="44"/>
  <c r="D21" i="44"/>
  <c r="E21" i="44"/>
  <c r="F21" i="44"/>
  <c r="I24" i="44"/>
  <c r="D25" i="44"/>
  <c r="I25" i="44" s="1"/>
  <c r="D26" i="44"/>
  <c r="E26" i="44"/>
  <c r="D27" i="44"/>
  <c r="E27" i="44"/>
  <c r="F27" i="44"/>
  <c r="I15" i="44" l="1"/>
  <c r="A53" i="52"/>
  <c r="I27" i="44"/>
  <c r="I21" i="44"/>
  <c r="I9" i="44"/>
  <c r="I14" i="44"/>
  <c r="I26" i="44"/>
  <c r="I20" i="44"/>
  <c r="I8" i="44"/>
  <c r="J24" i="44" l="1"/>
  <c r="J14" i="44"/>
  <c r="J15" i="44"/>
  <c r="J26" i="44"/>
  <c r="J27" i="44"/>
  <c r="J7" i="44"/>
  <c r="J9" i="44"/>
  <c r="J20" i="44"/>
  <c r="J21" i="44"/>
  <c r="J25" i="44"/>
  <c r="J13" i="44"/>
  <c r="J12" i="44"/>
  <c r="J19" i="44"/>
  <c r="J18" i="44"/>
  <c r="J6" i="44"/>
  <c r="J8" i="44"/>
</calcChain>
</file>

<file path=xl/sharedStrings.xml><?xml version="1.0" encoding="utf-8"?>
<sst xmlns="http://schemas.openxmlformats.org/spreadsheetml/2006/main" count="2045" uniqueCount="516">
  <si>
    <t>Název soutěže:</t>
  </si>
  <si>
    <t>škola/klub</t>
  </si>
  <si>
    <t>b</t>
  </si>
  <si>
    <t>m</t>
  </si>
  <si>
    <t>xxx</t>
  </si>
  <si>
    <t>Název souteže:</t>
  </si>
  <si>
    <t>Kategorie, den</t>
  </si>
  <si>
    <t>Kolo</t>
  </si>
  <si>
    <t>2. kolo</t>
  </si>
  <si>
    <t>výsledek</t>
  </si>
  <si>
    <t>wo</t>
  </si>
  <si>
    <t>Semifinále</t>
  </si>
  <si>
    <t>Finále</t>
  </si>
  <si>
    <t>sety</t>
  </si>
  <si>
    <t>skupina A</t>
  </si>
  <si>
    <t>skupina B</t>
  </si>
  <si>
    <t>Skupina C</t>
  </si>
  <si>
    <t>Skupina D</t>
  </si>
  <si>
    <t>skupina I</t>
  </si>
  <si>
    <t>skupina J</t>
  </si>
  <si>
    <t>Korpová Romana</t>
  </si>
  <si>
    <t>Wolf Filip</t>
  </si>
  <si>
    <t>Žmuda Petr</t>
  </si>
  <si>
    <t>U11</t>
  </si>
  <si>
    <t>Loko Česká Lípa</t>
  </si>
  <si>
    <t>SKST Liberec</t>
  </si>
  <si>
    <t>ST Frýdlant</t>
  </si>
  <si>
    <t>Jiskra Nový Bor</t>
  </si>
  <si>
    <t>KMST Liberec</t>
  </si>
  <si>
    <t>Spartak Chrastava</t>
  </si>
  <si>
    <t>Spartak Smržovka</t>
  </si>
  <si>
    <t>o 21.-24 místo</t>
  </si>
  <si>
    <t>o 19.-20. místo</t>
  </si>
  <si>
    <t>skupina E</t>
  </si>
  <si>
    <t>skupina F</t>
  </si>
  <si>
    <t>Skupina G</t>
  </si>
  <si>
    <t>Skupina H</t>
  </si>
  <si>
    <t>1. místo</t>
  </si>
  <si>
    <t>5. místo</t>
  </si>
  <si>
    <t>3. místo</t>
  </si>
  <si>
    <t>7. místo</t>
  </si>
  <si>
    <t>2. místo</t>
  </si>
  <si>
    <t>4. místo</t>
  </si>
  <si>
    <t>6. místo</t>
  </si>
  <si>
    <t>8. místo</t>
  </si>
  <si>
    <t>.</t>
  </si>
  <si>
    <t>o 9.-16. místo - semifinále</t>
  </si>
  <si>
    <t>9. místo</t>
  </si>
  <si>
    <t>10. místo</t>
  </si>
  <si>
    <t>11. místo</t>
  </si>
  <si>
    <t>12. místo</t>
  </si>
  <si>
    <t>13. místo</t>
  </si>
  <si>
    <t>14. místo</t>
  </si>
  <si>
    <t>15. místo</t>
  </si>
  <si>
    <t>16. místo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</si>
  <si>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</si>
  <si>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</si>
  <si>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</si>
  <si>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</si>
  <si>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</si>
  <si>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</si>
  <si>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</si>
  <si>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</si>
  <si>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</si>
  <si>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</si>
  <si>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</si>
  <si>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</si>
  <si>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</si>
  <si>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</si>
  <si>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</si>
  <si>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</si>
  <si>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Vogel Jakub  </t>
  </si>
  <si>
    <t xml:space="preserve">Němec Štěpán  </t>
  </si>
  <si>
    <t xml:space="preserve">Nohejl Václav  </t>
  </si>
  <si>
    <t xml:space="preserve">Nohejl Matěj </t>
  </si>
  <si>
    <t xml:space="preserve">Faltus Dominik </t>
  </si>
  <si>
    <t xml:space="preserve">Černohub Vít  </t>
  </si>
  <si>
    <t xml:space="preserve">Nechvíl Richard  </t>
  </si>
  <si>
    <t xml:space="preserve">Nohejl Martin </t>
  </si>
  <si>
    <t xml:space="preserve">Vyhlídko Jan </t>
  </si>
  <si>
    <t xml:space="preserve">Kovář Samuel </t>
  </si>
  <si>
    <t xml:space="preserve">Ortová Pavlína  </t>
  </si>
  <si>
    <t xml:space="preserve">Pytlounová Nikola </t>
  </si>
  <si>
    <t xml:space="preserve">Nováková Tereza  </t>
  </si>
  <si>
    <t xml:space="preserve">Kobosil Tomáš </t>
  </si>
  <si>
    <t>Klustová Tereza</t>
  </si>
  <si>
    <t xml:space="preserve">Šedo Pavel </t>
  </si>
  <si>
    <t xml:space="preserve">Krotilová Adéla </t>
  </si>
  <si>
    <t xml:space="preserve">Csizmazia Antonín </t>
  </si>
  <si>
    <t xml:space="preserve">Hanus Ondřej  </t>
  </si>
  <si>
    <t xml:space="preserve">Perlík Josef  </t>
  </si>
  <si>
    <t xml:space="preserve">Bartoň David  </t>
  </si>
  <si>
    <t xml:space="preserve">Hanus Antonín  </t>
  </si>
  <si>
    <t xml:space="preserve">Vrběcký Daniel  </t>
  </si>
  <si>
    <t xml:space="preserve">Čupcová Viktorie </t>
  </si>
  <si>
    <t xml:space="preserve">Košťák Matěj </t>
  </si>
  <si>
    <t xml:space="preserve">Kuntoš Filip </t>
  </si>
  <si>
    <t xml:space="preserve">Závětová Lucie </t>
  </si>
  <si>
    <t xml:space="preserve">Königová Anežka  </t>
  </si>
  <si>
    <t xml:space="preserve">Korpová Tereza </t>
  </si>
  <si>
    <t xml:space="preserve">Stach Vojtěch </t>
  </si>
  <si>
    <t xml:space="preserve">Flégr Samuel </t>
  </si>
  <si>
    <t xml:space="preserve">Hůlková Anna  </t>
  </si>
  <si>
    <t xml:space="preserve">Kubíček Tomáš </t>
  </si>
  <si>
    <t xml:space="preserve">Kožich Vítek </t>
  </si>
  <si>
    <t xml:space="preserve">Hanusová Karolína </t>
  </si>
  <si>
    <t xml:space="preserve">Šťastný Jiří </t>
  </si>
  <si>
    <t xml:space="preserve">Sehnoutka Matěj  </t>
  </si>
  <si>
    <t xml:space="preserve">Salaba Marek  </t>
  </si>
  <si>
    <t xml:space="preserve">Táborský Václav </t>
  </si>
  <si>
    <t xml:space="preserve">Čupcová Valerie  </t>
  </si>
  <si>
    <t xml:space="preserve">Adamíra Šimon </t>
  </si>
  <si>
    <t xml:space="preserve">Šerpán Radek  </t>
  </si>
  <si>
    <t xml:space="preserve">Hanoušek Adam </t>
  </si>
  <si>
    <t>Benešová Nikola</t>
  </si>
  <si>
    <t xml:space="preserve">Křivánek Viktor </t>
  </si>
  <si>
    <t xml:space="preserve">Resl Teodor </t>
  </si>
  <si>
    <t xml:space="preserve">Gajdoš Matyáš  </t>
  </si>
  <si>
    <t xml:space="preserve">Jungmann Matěj </t>
  </si>
  <si>
    <t xml:space="preserve">Moravec David  </t>
  </si>
  <si>
    <t xml:space="preserve">Petrusová Terezie </t>
  </si>
  <si>
    <t xml:space="preserve">Beneš Lukáš  </t>
  </si>
  <si>
    <t xml:space="preserve">Severýn Kryštof </t>
  </si>
  <si>
    <t xml:space="preserve">Sulovský Kryštof </t>
  </si>
  <si>
    <t xml:space="preserve">Motl Matyáš  </t>
  </si>
  <si>
    <t>STAR Turnov</t>
  </si>
  <si>
    <t>Jiskra K. Šenov</t>
  </si>
  <si>
    <t>B.  Jablonec n. N.</t>
  </si>
  <si>
    <t>o 1.-8. místo</t>
  </si>
  <si>
    <t>o 5.-8. místo</t>
  </si>
  <si>
    <t>o 3.-4. místo</t>
  </si>
  <si>
    <t>o 7.-8. místo</t>
  </si>
  <si>
    <t>o 1.-4. místo</t>
  </si>
  <si>
    <t>o 5.-6. místo</t>
  </si>
  <si>
    <t>o 1.-2. místo</t>
  </si>
  <si>
    <t>o 9.-16. místo</t>
  </si>
  <si>
    <t>o 13.-16. místo</t>
  </si>
  <si>
    <t>o 11.-12. místo</t>
  </si>
  <si>
    <t>o 15.-16. místo</t>
  </si>
  <si>
    <t>o 9.-12. místo</t>
  </si>
  <si>
    <t>o 9.-10. místo</t>
  </si>
  <si>
    <t>13.-14. místo</t>
  </si>
  <si>
    <t>o 1.-8.. místo</t>
  </si>
  <si>
    <t>5.-6. místo</t>
  </si>
  <si>
    <t>o 1.-2 místo</t>
  </si>
  <si>
    <t>13.-14 místo</t>
  </si>
  <si>
    <t>o 3. 4. místo</t>
  </si>
  <si>
    <t>o 13.-14. místo</t>
  </si>
  <si>
    <t>open</t>
  </si>
  <si>
    <t>Skupina K</t>
  </si>
  <si>
    <t>Skupina L</t>
  </si>
  <si>
    <t>skupina M</t>
  </si>
  <si>
    <t>skupina N</t>
  </si>
  <si>
    <t>Skupina O</t>
  </si>
  <si>
    <t>14 místo</t>
  </si>
  <si>
    <t>o 9.-16 místo</t>
  </si>
  <si>
    <t>o 11.- 12. místo</t>
  </si>
  <si>
    <t>o 9. - 10. místo</t>
  </si>
  <si>
    <t>o 5. -8. místo</t>
  </si>
  <si>
    <t>7.-8 místo</t>
  </si>
  <si>
    <t>11.-12. místo</t>
  </si>
  <si>
    <t>AST K. Šenov</t>
  </si>
  <si>
    <t>Komárek Patrik</t>
  </si>
  <si>
    <t>Klinger Pavel</t>
  </si>
  <si>
    <t>Valášek Šimon</t>
  </si>
  <si>
    <t>Klinger Petr</t>
  </si>
  <si>
    <t>Dostalík Robert</t>
  </si>
  <si>
    <t>Sparta Praha</t>
  </si>
  <si>
    <t>Tietze Alfons</t>
  </si>
  <si>
    <t>Trojan Jáchym</t>
  </si>
  <si>
    <t>Hájovská Lucie</t>
  </si>
  <si>
    <t>Uher Matěj</t>
  </si>
  <si>
    <t>Pukowiec Matyáš</t>
  </si>
  <si>
    <t>Michálek Petr</t>
  </si>
  <si>
    <t>Cyprián Ondřej</t>
  </si>
  <si>
    <t>Lebeda Patrik</t>
  </si>
  <si>
    <t>Sehnoutka Jakub</t>
  </si>
  <si>
    <t>o 9. - 16. místo</t>
  </si>
  <si>
    <t>5. divize o 17. - 25. míso</t>
  </si>
  <si>
    <t>o 17.-25. místo</t>
  </si>
  <si>
    <t>Posledník Matouš</t>
  </si>
  <si>
    <t>Nypl Patrik</t>
  </si>
  <si>
    <t>Havelka Samuel</t>
  </si>
  <si>
    <t>Porš Zdeněk</t>
  </si>
  <si>
    <t>Günter Tomáš</t>
  </si>
  <si>
    <t>Krejčík Jan</t>
  </si>
  <si>
    <t>Zrník Vojtěch</t>
  </si>
  <si>
    <t>Daníček Zdenek</t>
  </si>
  <si>
    <t>Pittner Jiří</t>
  </si>
  <si>
    <t>Jiskra Kam.Šenov</t>
  </si>
  <si>
    <t>Jireček Jakub</t>
  </si>
  <si>
    <t>Kozák Jan</t>
  </si>
  <si>
    <t>Fotr Antonín</t>
  </si>
  <si>
    <t>Žemlička Štěpán</t>
  </si>
  <si>
    <t>Hudák František</t>
  </si>
  <si>
    <t>Roubíček Petr</t>
  </si>
  <si>
    <t>Čečerle Matouš</t>
  </si>
  <si>
    <t>Holubová Barbora</t>
  </si>
  <si>
    <t>Nohejl Vojtěch</t>
  </si>
  <si>
    <t>Skupina P</t>
  </si>
  <si>
    <t>skupina R</t>
  </si>
  <si>
    <t>skupina S</t>
  </si>
  <si>
    <t>Skupina T</t>
  </si>
  <si>
    <t>Skupina U</t>
  </si>
  <si>
    <t>Bárta Tomáš</t>
  </si>
  <si>
    <t>Karásek Patrik</t>
  </si>
  <si>
    <t>Šrámek Matouš</t>
  </si>
  <si>
    <t>ch</t>
  </si>
  <si>
    <t>d</t>
  </si>
  <si>
    <t>Brelka Zdeněk</t>
  </si>
  <si>
    <t>Dlouhý Martin</t>
  </si>
  <si>
    <t>Rozsíval Ondřej</t>
  </si>
  <si>
    <t>Král Martin</t>
  </si>
  <si>
    <t>Mikula Adam</t>
  </si>
  <si>
    <t>Gibiš Martin</t>
  </si>
  <si>
    <t>Svoboda Daniel</t>
  </si>
  <si>
    <t>Heřman Daniel</t>
  </si>
  <si>
    <t>Ešner Filip</t>
  </si>
  <si>
    <t>Svobodová Karolína</t>
  </si>
  <si>
    <t>Andrle Jan</t>
  </si>
  <si>
    <t xml:space="preserve">Bárta Jáchym </t>
  </si>
  <si>
    <t>Baumruková Anežka</t>
  </si>
  <si>
    <t>Bujok Matěj</t>
  </si>
  <si>
    <t>Bujok Ondřej</t>
  </si>
  <si>
    <t>Bulíř Hynek</t>
  </si>
  <si>
    <t>Burde Nikola</t>
  </si>
  <si>
    <t>Cocerva Octavian</t>
  </si>
  <si>
    <t>Dvořák Daniel</t>
  </si>
  <si>
    <t>Dvořáková Veronika</t>
  </si>
  <si>
    <t>Eder Matyáš</t>
  </si>
  <si>
    <t>Ejem Marek</t>
  </si>
  <si>
    <t>-</t>
  </si>
  <si>
    <t>Harus Petr</t>
  </si>
  <si>
    <t>Havel Josef</t>
  </si>
  <si>
    <t>Havrda Lukáš Šimon</t>
  </si>
  <si>
    <t>Helebrant Aleš</t>
  </si>
  <si>
    <t>Hudík Jiří</t>
  </si>
  <si>
    <t>Hůla Matyáš</t>
  </si>
  <si>
    <t>Chalecki Karol</t>
  </si>
  <si>
    <t>Charvát Matěj</t>
  </si>
  <si>
    <t>Jakůbek Vojtěch</t>
  </si>
  <si>
    <t>Janusz Witold</t>
  </si>
  <si>
    <t>Jelínek Adam</t>
  </si>
  <si>
    <t>Johanová Sofie</t>
  </si>
  <si>
    <t>Jungman Filip</t>
  </si>
  <si>
    <t>Kavka Jan</t>
  </si>
  <si>
    <t>Kos Vincent</t>
  </si>
  <si>
    <t>Kostan Daniel</t>
  </si>
  <si>
    <t>Koukl Adam</t>
  </si>
  <si>
    <t>Králová Alexandra</t>
  </si>
  <si>
    <t>Kuchyňa Josef</t>
  </si>
  <si>
    <t>Louda Ondřej</t>
  </si>
  <si>
    <t>Luxík Valentýn</t>
  </si>
  <si>
    <t>Mader Filip</t>
  </si>
  <si>
    <t>Malý Radovan</t>
  </si>
  <si>
    <t>Maršík Dominik</t>
  </si>
  <si>
    <t>Maršík Ondřej</t>
  </si>
  <si>
    <t>Mervart Jan</t>
  </si>
  <si>
    <t>Mizera Ondřej</t>
  </si>
  <si>
    <t>Novák Marek</t>
  </si>
  <si>
    <t>Nováková Karolína</t>
  </si>
  <si>
    <t>OGrady Anthony</t>
  </si>
  <si>
    <t>Ondráček Josef</t>
  </si>
  <si>
    <t>Palečková Veronika</t>
  </si>
  <si>
    <t>Pařízek Ondřej</t>
  </si>
  <si>
    <t>Pech Lukáš</t>
  </si>
  <si>
    <t>Pěničková Karolína</t>
  </si>
  <si>
    <t>Pinc Jonáš</t>
  </si>
  <si>
    <t>Prousková Barbora</t>
  </si>
  <si>
    <t>Rada Tomáš</t>
  </si>
  <si>
    <t>Rožec Vít</t>
  </si>
  <si>
    <t>Sacher Josef</t>
  </si>
  <si>
    <t>Skalský Martin</t>
  </si>
  <si>
    <t>Šálená Klára</t>
  </si>
  <si>
    <t>Šálený Petr</t>
  </si>
  <si>
    <t>Škorpil Jaroslav</t>
  </si>
  <si>
    <t>Špůr Vendelín</t>
  </si>
  <si>
    <t>Štrohalm Martin</t>
  </si>
  <si>
    <t>Vargová Stella</t>
  </si>
  <si>
    <t>Vedral Lukáš</t>
  </si>
  <si>
    <t>Vilém Štěpán</t>
  </si>
  <si>
    <t>Vít Josef</t>
  </si>
  <si>
    <t>Vochomůrka Adam</t>
  </si>
  <si>
    <t>Vrzák Miroslav</t>
  </si>
  <si>
    <t>Zedek Ondřej</t>
  </si>
  <si>
    <t>Sokol Turnov</t>
  </si>
  <si>
    <t>Sokol Semily</t>
  </si>
  <si>
    <t>Viktoria Dětřichov</t>
  </si>
  <si>
    <t>AŠ M.Boleslav</t>
  </si>
  <si>
    <t>Sokol Víchová</t>
  </si>
  <si>
    <t>Polsko</t>
  </si>
  <si>
    <t>Spartak Rokytnice</t>
  </si>
  <si>
    <t>Orel Lomnice</t>
  </si>
  <si>
    <t>Sokol M.Hradiště</t>
  </si>
  <si>
    <t>Divize A- základní skupiny</t>
  </si>
  <si>
    <t>Divize B- základní skupiny</t>
  </si>
  <si>
    <t>Divize C- základní skupiny</t>
  </si>
  <si>
    <t>Divize D- základní skupiny</t>
  </si>
  <si>
    <t>Divize E- základní skupiny</t>
  </si>
  <si>
    <t>Divize F- základní skupiny</t>
  </si>
  <si>
    <t>Divize G- základní skupiny</t>
  </si>
  <si>
    <t>Divize I- základní skupiny</t>
  </si>
  <si>
    <t>skupina V1</t>
  </si>
  <si>
    <t>skupina V2</t>
  </si>
  <si>
    <t>Skupina V3</t>
  </si>
  <si>
    <t>Skupina V4</t>
  </si>
  <si>
    <t>skupina V5</t>
  </si>
  <si>
    <t>skupina V6</t>
  </si>
  <si>
    <t>Skupina V7</t>
  </si>
  <si>
    <t>Skupina V8</t>
  </si>
  <si>
    <t>Divize A - kolo vítězů</t>
  </si>
  <si>
    <t>Divize A - o 9. - 16. místo</t>
  </si>
  <si>
    <t>Divize B - o 1. - 8. místo</t>
  </si>
  <si>
    <t>Divize B - o 9. - 16. místo</t>
  </si>
  <si>
    <t>Divize C - o 1. - 8. místo</t>
  </si>
  <si>
    <t>Divize C - o 9. - 16. místo</t>
  </si>
  <si>
    <t>Divize D - o 1. - 8. místo</t>
  </si>
  <si>
    <t>Divize D - o 9. - 16. místo</t>
  </si>
  <si>
    <t>Divize E - o 1. - 8. místo</t>
  </si>
  <si>
    <t>Divize E - o 9. - 16. místo</t>
  </si>
  <si>
    <t>Divize F - o 1. - 8. místo</t>
  </si>
  <si>
    <t>Divize F - o 9. - 16. místo</t>
  </si>
  <si>
    <t>Divize G - o 1. - 8. místo</t>
  </si>
  <si>
    <t>Divize G - o 9. - 16. místo</t>
  </si>
  <si>
    <t>Divize H, o 1. - 16. místo</t>
  </si>
  <si>
    <t>Divize H, o 17. - 32. místo</t>
  </si>
  <si>
    <t>o 17.- 20.. místo</t>
  </si>
  <si>
    <t>o 17.- 24. místo</t>
  </si>
  <si>
    <t>o 17.- 18. místo</t>
  </si>
  <si>
    <t>17. místo</t>
  </si>
  <si>
    <t>18. místo</t>
  </si>
  <si>
    <t>o 25. - 32. místo</t>
  </si>
  <si>
    <t>o 25. - 28. místo</t>
  </si>
  <si>
    <t>o 25. - 26. místo</t>
  </si>
  <si>
    <t>25. místo</t>
  </si>
  <si>
    <t>26. místo</t>
  </si>
  <si>
    <t>20. místo</t>
  </si>
  <si>
    <t>21. místo</t>
  </si>
  <si>
    <t>o 21. -24. místo</t>
  </si>
  <si>
    <t>o 21.-22. místo</t>
  </si>
  <si>
    <t>22. místo</t>
  </si>
  <si>
    <t>o 19.-20 místo</t>
  </si>
  <si>
    <t>19. místo</t>
  </si>
  <si>
    <t>Divize A</t>
  </si>
  <si>
    <t>Divize B</t>
  </si>
  <si>
    <t>Divize C</t>
  </si>
  <si>
    <t>Divize D</t>
  </si>
  <si>
    <t>Divize F</t>
  </si>
  <si>
    <t>Divize G</t>
  </si>
  <si>
    <t>Divize E</t>
  </si>
  <si>
    <t>Divize H</t>
  </si>
  <si>
    <t>7.-8.</t>
  </si>
  <si>
    <t>11.-12.</t>
  </si>
  <si>
    <t>Voplakal Vojtěch</t>
  </si>
  <si>
    <t>Fiřt Jan</t>
  </si>
  <si>
    <t>Brunclík Jan</t>
  </si>
  <si>
    <t>Wojciechowski Szymon</t>
  </si>
  <si>
    <t>Pol Matouš</t>
  </si>
  <si>
    <t>Leshchenko Vitalii</t>
  </si>
  <si>
    <t>Vondřich Jan</t>
  </si>
  <si>
    <t>PINK Liberec</t>
  </si>
  <si>
    <t>Sokol Mn. Hradiště</t>
  </si>
  <si>
    <t>TTC Jablonec</t>
  </si>
  <si>
    <t>Veselý Michal</t>
  </si>
  <si>
    <t>Kout Matěj</t>
  </si>
  <si>
    <t>Sechovský Matěj</t>
  </si>
  <si>
    <t>Kuchyňka Jaroslav</t>
  </si>
  <si>
    <t>Soukup Dominik</t>
  </si>
  <si>
    <t>Choleva Matouš</t>
  </si>
  <si>
    <t>Rákosník Robinson</t>
  </si>
  <si>
    <t>Voplakal Tomáš</t>
  </si>
  <si>
    <t>Růžková Stella</t>
  </si>
  <si>
    <t>Nový Vojtěch</t>
  </si>
  <si>
    <t>Šedina Petr</t>
  </si>
  <si>
    <t>Frydrychová Klára</t>
  </si>
  <si>
    <t>Cechl Vít</t>
  </si>
  <si>
    <t>Mach Petr</t>
  </si>
  <si>
    <t>Mazánek Petr</t>
  </si>
  <si>
    <t>Trávníčková Tereza</t>
  </si>
  <si>
    <t>Sokol Kosmonosy</t>
  </si>
  <si>
    <t>Varnsdorf</t>
  </si>
  <si>
    <t>Hrádek n.N.</t>
  </si>
  <si>
    <t>Soukupová Magdaléna</t>
  </si>
  <si>
    <t>Pecka Matěj</t>
  </si>
  <si>
    <t>Tůma Theodor</t>
  </si>
  <si>
    <t>Hovorka Matěj</t>
  </si>
  <si>
    <t>Křižánek Kamil</t>
  </si>
  <si>
    <t>Chellenyak Vasyl</t>
  </si>
  <si>
    <t>Kůtek Vojtěch</t>
  </si>
  <si>
    <t>Adamíra Šimon  {Sokol Turnov}-U17</t>
  </si>
  <si>
    <t>Němec Štěpán   {SKST Liberec}-U15</t>
  </si>
  <si>
    <t>Nypl Patrik {B.  Jablonec n. N.}-U15</t>
  </si>
  <si>
    <t>Korpová Romana {AST K. Šenov}-U17</t>
  </si>
  <si>
    <t>Dlouhý Martin {AŠ M.Boleslav}-U15</t>
  </si>
  <si>
    <t>Tietze Alfons {SKST Liberec}-U15</t>
  </si>
  <si>
    <t>Nohejl Václav   {ST Frýdlant}-U19</t>
  </si>
  <si>
    <t>Nováková Tereza   {Spartak Chrastava}-U17</t>
  </si>
  <si>
    <t>Pytlounová Nikola  {SKST Liberec}-U15</t>
  </si>
  <si>
    <t>Nohejl Martin  {ST Frýdlant}-U19</t>
  </si>
  <si>
    <t>Šálený Petr {Sokol Mn. Hradiště}-U17</t>
  </si>
  <si>
    <t>Ortová Pavlína   {SKST Liberec}-U15</t>
  </si>
  <si>
    <t>Kovář Samuel  {SKST Liberec}-U15</t>
  </si>
  <si>
    <t>Csizmazia Antonín  {Sokol Turnov}-U13</t>
  </si>
  <si>
    <t>Nohejl Matěj  {ST Frýdlant}-U19</t>
  </si>
  <si>
    <t>Kos Vincent {SKST Liberec}-U19</t>
  </si>
  <si>
    <t>Faltus Dominik  {SKST Liberec}-U15</t>
  </si>
  <si>
    <t>3 : 0</t>
  </si>
  <si>
    <t>1 : 3</t>
  </si>
  <si>
    <t>0 : 3</t>
  </si>
  <si>
    <t>2 : 3</t>
  </si>
  <si>
    <t>3 : 1</t>
  </si>
  <si>
    <t>3 : 2</t>
  </si>
  <si>
    <t>Fiřt Jan {PINK Liberec}-U15</t>
  </si>
  <si>
    <t>Klustová Tereza {Spartak Chrastava}-U17</t>
  </si>
  <si>
    <t>Königová Anežka   {Sokol Turnov}-U15</t>
  </si>
  <si>
    <t>Posledník Matouš {SKST Liberec}-U19</t>
  </si>
  <si>
    <t>Veselý Michal {Sokol Kosmonosy}-</t>
  </si>
  <si>
    <t>Hanus Ondřej   {Jiskra K. Šenov}-U13</t>
  </si>
  <si>
    <t>Stach Vojtěch  {STAR Turnov}-U17</t>
  </si>
  <si>
    <t>Bárta Tomáš {STAR Turnov}-U19</t>
  </si>
  <si>
    <t>Vrběcký Daniel   {B.  Jablonec n. N.}-U19</t>
  </si>
  <si>
    <t>Bartoň David   {SKST Liberec}-U17</t>
  </si>
  <si>
    <t>Korpová Tereza  {AST K. Šenov}-U11</t>
  </si>
  <si>
    <t>Nechvíl Richard   {Sokol Turnov}-U15</t>
  </si>
  <si>
    <t>Hanus Antonín   {Jiskra K. Šenov}-U15</t>
  </si>
  <si>
    <t>Závětová Lucie  {ST Frýdlant}-U19</t>
  </si>
  <si>
    <t>Perlík Josef   {SKST Liberec}-U13</t>
  </si>
  <si>
    <t>Kožich Vítek  {SKST Liberec}-U13</t>
  </si>
  <si>
    <t>Nohejl Vojtěch {ST Frýdlant}-U13</t>
  </si>
  <si>
    <t>Roubíček Petr {STAR Turnov}-U13</t>
  </si>
  <si>
    <t>Kout Matěj {Varnsdorf}-U15</t>
  </si>
  <si>
    <t>Kuntoš Filip  {SKST Liberec}-U17</t>
  </si>
  <si>
    <t>Holubová Barbora {STAR Turnov}-U13</t>
  </si>
  <si>
    <t>Kubíček Tomáš  {B.  Jablonec n. N.}-U17</t>
  </si>
  <si>
    <t>Havrda Lukáš Šimon {TTC Jablonec}-U15</t>
  </si>
  <si>
    <t>Šťastný Jiří  {PINK Liberec}-U13</t>
  </si>
  <si>
    <t>Křivánek Viktor  {Jiskra K. Šenov}-U13</t>
  </si>
  <si>
    <t>Hudák František {B.  Jablonec n. N.}-U13</t>
  </si>
  <si>
    <t>Voplakal Vojtěch {SKST Liberec}-U11</t>
  </si>
  <si>
    <t>Prousková Barbora {AST K. Šenov}-U17</t>
  </si>
  <si>
    <t>Šerpán Radek   {STAR Turnov}-U17</t>
  </si>
  <si>
    <t>Hanusová Karolína  {Jiskra K. Šenov}-U13</t>
  </si>
  <si>
    <t>Havelka Samuel {ST Frýdlant}-U17</t>
  </si>
  <si>
    <t>Jungmann Matěj  {KMST Liberec}-U11</t>
  </si>
  <si>
    <t>Baumruková Anežka {PINK Liberec}-U11</t>
  </si>
  <si>
    <t>Gajdoš Matyáš   {KMST Liberec}-U13</t>
  </si>
  <si>
    <t>Palečková Veronika {Jiskra Kam.Šenov}-U13</t>
  </si>
  <si>
    <t>Cyprián Ondřej {KMST Liberec}-U13</t>
  </si>
  <si>
    <t>Krejčík Jan {B.  Jablonec n. N.}-U13</t>
  </si>
  <si>
    <t>Jungman Filip {PINK Liberec}-U15</t>
  </si>
  <si>
    <t>Valášek Šimon {KMST Liberec}-U13</t>
  </si>
  <si>
    <t>Motl Matyáš   {KMST Liberec}-U15</t>
  </si>
  <si>
    <t>Svoboda Daniel {STAR Turnov}-U15</t>
  </si>
  <si>
    <t>Daníček Zdenek {Jiskra Kam.Šenov}-U13</t>
  </si>
  <si>
    <t>Štrohalm Martin {Sokol Semily}-U17</t>
  </si>
  <si>
    <t>Petrusová Terezie  {Jiskra K. Šenov}-U13</t>
  </si>
  <si>
    <t>Maršík Dominik {KMST Liberec}-U13</t>
  </si>
  <si>
    <t>Maršík Ondřej {KMST Liberec}-U15</t>
  </si>
  <si>
    <t>Vedral Lukáš {PINK Liberec}-U15</t>
  </si>
  <si>
    <t>Sulovský Kryštof  {KMST Liberec}-U13</t>
  </si>
  <si>
    <t>Škorpil Jaroslav {Loko Česká Lípa}-U13</t>
  </si>
  <si>
    <t>Malý Radovan {Jiskra Kam.Šenov}-U13</t>
  </si>
  <si>
    <t>Kuchyňa Josef {B.  Jablonec n. N.}-U11</t>
  </si>
  <si>
    <t>Kozák Jan {B.  Jablonec n. N.}-U11</t>
  </si>
  <si>
    <t>Vít Josef {KMST Liberec}-U13</t>
  </si>
  <si>
    <t>Pařízek Ondřej {KMST Liberec}-U13</t>
  </si>
  <si>
    <t>Mervart Jan {PINK Liberec}-U13</t>
  </si>
  <si>
    <t>Jireček Jakub {B.  Jablonec n. N.}-U13</t>
  </si>
  <si>
    <t>Porš Zdeněk {SKST Liberec}-U19</t>
  </si>
  <si>
    <t>Mader Filip {KMST Liberec}-U15</t>
  </si>
  <si>
    <t>Kavka Jan {PINK Liberec}-U11</t>
  </si>
  <si>
    <t>Karásek Patrik {KMST Liberec}-U15</t>
  </si>
  <si>
    <t>Vrzák Miroslav {Spartak Smržovka}-U11</t>
  </si>
  <si>
    <t>Sacher Josef {B.  Jablonec n. N.}-U15</t>
  </si>
  <si>
    <t>Ondráček Josef {B.  Jablonec n. N.}-U13</t>
  </si>
  <si>
    <t>Kostan Daniel {PINK Liberec}-U17</t>
  </si>
  <si>
    <t>Žemlička Štěpán {B.  Jablonec n. N.}-U15</t>
  </si>
  <si>
    <t>Dvořáková Veronika {PINK Liberec}-U11</t>
  </si>
  <si>
    <t>Hůla Matyáš {PINK Liberec}-U13</t>
  </si>
  <si>
    <t>Harus Petr {PINK Liberec}-U13</t>
  </si>
  <si>
    <t>Sechovský Matěj {PINK Liberec}-U13</t>
  </si>
  <si>
    <t>Pech Lukáš {PINK Liberec}-U15</t>
  </si>
  <si>
    <t>Nováková Karolína {PINK Liberec}-U13</t>
  </si>
  <si>
    <t>Jakůbek Vojtěch {PINK Liberec}-U13</t>
  </si>
  <si>
    <t>Zedek Ondřej {PINK Liberec}-U15</t>
  </si>
  <si>
    <t>Chellenyak Vasyl {STAR Turnov}-U19</t>
  </si>
  <si>
    <t>Mizera Ondřej {PINK Liberec}-U15</t>
  </si>
  <si>
    <t>Pol Matouš {PINK Liberec}-U15</t>
  </si>
  <si>
    <t>Eder Matyáš {PINK Liberec}-U11</t>
  </si>
  <si>
    <t>Kůtek Vojtěch {STAR Turnov}-U19</t>
  </si>
  <si>
    <t>Vargová Stella {PINK Liberec}-U11</t>
  </si>
  <si>
    <t>Choleva Matouš {Loko Česká Lípa}-U11</t>
  </si>
  <si>
    <t>Nový Vojtěch {PINK Liberec}-U15</t>
  </si>
  <si>
    <t>Soukup Dominik {Jiskra Kam.Šenov}-U11</t>
  </si>
  <si>
    <t>Cocerva Octavian {PINK Liberec}-U11</t>
  </si>
  <si>
    <t>Mach Petr {PINK Liberec}-U15</t>
  </si>
  <si>
    <t>Hovorka Matěj {PINK Liberec}-U11</t>
  </si>
  <si>
    <t>Johanová Sofie {Sokol Semily}-U11</t>
  </si>
  <si>
    <t>Pecka Matěj {KMST Liberec}-U15</t>
  </si>
  <si>
    <t>Tůma Theodor {PINK Liberec}-U11</t>
  </si>
  <si>
    <t>Špůr Vendelín {PINK Liberec}-U11</t>
  </si>
  <si>
    <t>Koukl Adam {B.  Jablonec n. N.}-U13</t>
  </si>
  <si>
    <t>Frydrychová Klára {PINK Liberec}-U13</t>
  </si>
  <si>
    <t>Machatý Vojtěch</t>
  </si>
  <si>
    <t>Machatý Vojtěch {Loko Česká Lípa}-</t>
  </si>
  <si>
    <t xml:space="preserve"> </t>
  </si>
  <si>
    <t>U17</t>
  </si>
  <si>
    <t>Veselý Michal {Sokol Kosmonosy}-U17</t>
  </si>
  <si>
    <t>5:3</t>
  </si>
  <si>
    <t>3:4</t>
  </si>
  <si>
    <t>4:5</t>
  </si>
  <si>
    <t>4:4</t>
  </si>
  <si>
    <t>Fajstauer Michal</t>
  </si>
  <si>
    <t>Fajstauer Michal {Sokol Víchová}-U15</t>
  </si>
  <si>
    <t>9.KBT Turnov</t>
  </si>
  <si>
    <t>Turnov, 13.05.2023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</si>
</sst>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m\ yyyy"/>
  </numFmts>
  <fonts count="35" x14ac:knownFonts="1">
    <font>
      <sz val="10"/>
      <name val="Arial CE"/>
      <charset val="238"/>
    </font>
    <font>
      <sz val="10"/>
      <name val="Arial CE"/>
      <charset val="238"/>
    </font>
    <font>
      <u/>
      <sz val="12"/>
      <name val="Arial CE"/>
      <family val="2"/>
      <charset val="238"/>
    </font>
    <font>
      <sz val="8"/>
      <name val="Arial CE"/>
      <family val="2"/>
      <charset val="238"/>
    </font>
    <font>
      <u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u/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7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17" applyNumberFormat="0" applyFill="0" applyAlignment="0" applyProtection="0"/>
    <xf numFmtId="0" fontId="14" fillId="7" borderId="0" applyNumberFormat="0" applyBorder="0" applyAlignment="0" applyProtection="0"/>
    <xf numFmtId="0" fontId="15" fillId="20" borderId="18" applyNumberFormat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1" fillId="22" borderId="22" applyNumberFormat="0" applyFont="0" applyAlignment="0" applyProtection="0"/>
    <xf numFmtId="0" fontId="21" fillId="0" borderId="23" applyNumberFormat="0" applyFill="0" applyAlignment="0" applyProtection="0"/>
    <xf numFmtId="0" fontId="2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1" borderId="24" applyNumberFormat="0" applyAlignment="0" applyProtection="0"/>
    <xf numFmtId="0" fontId="25" fillId="23" borderId="24" applyNumberFormat="0" applyAlignment="0" applyProtection="0"/>
    <xf numFmtId="0" fontId="26" fillId="23" borderId="25" applyNumberFormat="0" applyAlignment="0" applyProtection="0"/>
    <xf numFmtId="0" fontId="27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7" borderId="0" applyNumberFormat="0" applyBorder="0" applyAlignment="0" applyProtection="0"/>
    <xf numFmtId="0" fontId="28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0" borderId="0"/>
    <xf numFmtId="0" fontId="31" fillId="0" borderId="0"/>
  </cellStyleXfs>
  <cellXfs count="183">
    <xf numFmtId="0" fontId="0" fillId="0" borderId="0" xfId="0"/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1" fillId="0" borderId="0" xfId="3" applyAlignment="1">
      <alignment horizontal="left"/>
    </xf>
    <xf numFmtId="0" fontId="1" fillId="0" borderId="0" xfId="3"/>
    <xf numFmtId="0" fontId="1" fillId="0" borderId="7" xfId="3" applyBorder="1"/>
    <xf numFmtId="0" fontId="1" fillId="0" borderId="8" xfId="3" applyBorder="1"/>
    <xf numFmtId="0" fontId="1" fillId="0" borderId="9" xfId="3" applyBorder="1"/>
    <xf numFmtId="0" fontId="1" fillId="0" borderId="1" xfId="3" applyBorder="1" applyProtection="1">
      <protection locked="0"/>
    </xf>
    <xf numFmtId="0" fontId="1" fillId="0" borderId="3" xfId="3" applyBorder="1" applyProtection="1">
      <protection locked="0"/>
    </xf>
    <xf numFmtId="0" fontId="1" fillId="0" borderId="8" xfId="3" applyBorder="1" applyProtection="1">
      <protection locked="0"/>
    </xf>
    <xf numFmtId="0" fontId="1" fillId="0" borderId="9" xfId="3" applyBorder="1" applyProtection="1">
      <protection locked="0"/>
    </xf>
    <xf numFmtId="0" fontId="1" fillId="0" borderId="1" xfId="3" applyBorder="1"/>
    <xf numFmtId="0" fontId="3" fillId="0" borderId="0" xfId="2" applyFont="1"/>
    <xf numFmtId="0" fontId="3" fillId="0" borderId="0" xfId="2" applyFont="1" applyAlignment="1">
      <alignment horizontal="left"/>
    </xf>
    <xf numFmtId="0" fontId="3" fillId="0" borderId="1" xfId="2" applyFont="1" applyBorder="1" applyAlignment="1">
      <alignment horizontal="left" vertical="top"/>
    </xf>
    <xf numFmtId="0" fontId="5" fillId="0" borderId="0" xfId="1" applyFont="1" applyAlignment="1">
      <alignment horizontal="left"/>
    </xf>
    <xf numFmtId="20" fontId="1" fillId="0" borderId="1" xfId="3" applyNumberFormat="1" applyBorder="1" applyProtection="1">
      <protection locked="0"/>
    </xf>
    <xf numFmtId="0" fontId="5" fillId="0" borderId="0" xfId="2" applyFont="1"/>
    <xf numFmtId="0" fontId="3" fillId="0" borderId="9" xfId="2" applyFont="1" applyBorder="1"/>
    <xf numFmtId="0" fontId="6" fillId="0" borderId="0" xfId="1" applyFont="1" applyAlignment="1">
      <alignment horizontal="center"/>
    </xf>
    <xf numFmtId="164" fontId="6" fillId="0" borderId="0" xfId="1" applyNumberFormat="1" applyFont="1" applyAlignment="1" applyProtection="1">
      <alignment horizontal="center"/>
      <protection locked="0"/>
    </xf>
    <xf numFmtId="0" fontId="6" fillId="0" borderId="0" xfId="1" applyFont="1" applyAlignment="1">
      <alignment horizontal="centerContinuous"/>
    </xf>
    <xf numFmtId="0" fontId="6" fillId="0" borderId="6" xfId="1" applyFont="1" applyBorder="1" applyAlignment="1">
      <alignment horizontal="center"/>
    </xf>
    <xf numFmtId="0" fontId="6" fillId="0" borderId="6" xfId="1" applyFont="1" applyBorder="1" applyAlignment="1" applyProtection="1">
      <alignment horizontal="center"/>
      <protection locked="0"/>
    </xf>
    <xf numFmtId="49" fontId="6" fillId="0" borderId="6" xfId="1" applyNumberFormat="1" applyFont="1" applyBorder="1" applyAlignment="1">
      <alignment horizontal="center"/>
    </xf>
    <xf numFmtId="49" fontId="6" fillId="0" borderId="6" xfId="1" applyNumberFormat="1" applyFont="1" applyBorder="1" applyAlignment="1" applyProtection="1">
      <alignment horizontal="center"/>
      <protection locked="0"/>
    </xf>
    <xf numFmtId="0" fontId="6" fillId="0" borderId="6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1" fillId="0" borderId="0" xfId="3" applyAlignment="1">
      <alignment horizontal="center"/>
    </xf>
    <xf numFmtId="164" fontId="3" fillId="0" borderId="0" xfId="2" applyNumberFormat="1" applyFont="1" applyAlignment="1">
      <alignment horizontal="left"/>
    </xf>
    <xf numFmtId="0" fontId="3" fillId="0" borderId="0" xfId="2" applyFont="1" applyAlignment="1">
      <alignment horizontal="left" vertical="top"/>
    </xf>
    <xf numFmtId="0" fontId="3" fillId="0" borderId="3" xfId="2" applyFont="1" applyBorder="1" applyAlignment="1">
      <alignment horizontal="left"/>
    </xf>
    <xf numFmtId="0" fontId="3" fillId="0" borderId="2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5" fillId="0" borderId="0" xfId="2" applyFont="1" applyAlignment="1">
      <alignment horizontal="left"/>
    </xf>
    <xf numFmtId="164" fontId="5" fillId="0" borderId="0" xfId="2" applyNumberFormat="1" applyFont="1" applyAlignment="1">
      <alignment horizontal="left"/>
    </xf>
    <xf numFmtId="49" fontId="0" fillId="0" borderId="0" xfId="3" applyNumberFormat="1" applyFont="1" applyAlignment="1" applyProtection="1">
      <alignment horizontal="center"/>
      <protection locked="0"/>
    </xf>
    <xf numFmtId="49" fontId="0" fillId="0" borderId="2" xfId="3" applyNumberFormat="1" applyFont="1" applyBorder="1" applyAlignment="1" applyProtection="1">
      <alignment horizontal="center"/>
      <protection locked="0"/>
    </xf>
    <xf numFmtId="0" fontId="1" fillId="0" borderId="5" xfId="3" applyBorder="1" applyProtection="1">
      <protection locked="0"/>
    </xf>
    <xf numFmtId="0" fontId="7" fillId="0" borderId="0" xfId="2" applyFont="1"/>
    <xf numFmtId="0" fontId="1" fillId="2" borderId="1" xfId="3" applyFill="1" applyBorder="1"/>
    <xf numFmtId="49" fontId="0" fillId="2" borderId="0" xfId="3" applyNumberFormat="1" applyFont="1" applyFill="1" applyAlignment="1" applyProtection="1">
      <alignment horizontal="center"/>
      <protection locked="0"/>
    </xf>
    <xf numFmtId="0" fontId="1" fillId="2" borderId="0" xfId="3" applyFill="1"/>
    <xf numFmtId="0" fontId="1" fillId="2" borderId="5" xfId="3" applyFill="1" applyBorder="1"/>
    <xf numFmtId="49" fontId="0" fillId="2" borderId="4" xfId="3" applyNumberFormat="1" applyFont="1" applyFill="1" applyBorder="1" applyAlignment="1" applyProtection="1">
      <alignment horizontal="center"/>
      <protection locked="0"/>
    </xf>
    <xf numFmtId="0" fontId="4" fillId="0" borderId="0" xfId="2" applyFont="1"/>
    <xf numFmtId="0" fontId="7" fillId="0" borderId="0" xfId="2" applyFont="1" applyAlignment="1">
      <alignment horizontal="left"/>
    </xf>
    <xf numFmtId="0" fontId="1" fillId="3" borderId="1" xfId="3" applyFill="1" applyBorder="1"/>
    <xf numFmtId="49" fontId="0" fillId="3" borderId="0" xfId="3" applyNumberFormat="1" applyFont="1" applyFill="1" applyAlignment="1" applyProtection="1">
      <alignment horizontal="center"/>
      <protection locked="0"/>
    </xf>
    <xf numFmtId="0" fontId="1" fillId="3" borderId="5" xfId="3" applyFill="1" applyBorder="1"/>
    <xf numFmtId="49" fontId="0" fillId="3" borderId="4" xfId="3" applyNumberFormat="1" applyFont="1" applyFill="1" applyBorder="1" applyAlignment="1" applyProtection="1">
      <alignment horizontal="center"/>
      <protection locked="0"/>
    </xf>
    <xf numFmtId="0" fontId="1" fillId="4" borderId="1" xfId="3" applyFill="1" applyBorder="1"/>
    <xf numFmtId="49" fontId="0" fillId="4" borderId="0" xfId="3" applyNumberFormat="1" applyFont="1" applyFill="1" applyAlignment="1" applyProtection="1">
      <alignment horizontal="center"/>
      <protection locked="0"/>
    </xf>
    <xf numFmtId="0" fontId="1" fillId="4" borderId="5" xfId="3" applyFill="1" applyBorder="1"/>
    <xf numFmtId="49" fontId="0" fillId="4" borderId="4" xfId="3" applyNumberFormat="1" applyFont="1" applyFill="1" applyBorder="1" applyAlignment="1" applyProtection="1">
      <alignment horizontal="center"/>
      <protection locked="0"/>
    </xf>
    <xf numFmtId="0" fontId="1" fillId="5" borderId="1" xfId="3" applyFill="1" applyBorder="1"/>
    <xf numFmtId="49" fontId="0" fillId="5" borderId="0" xfId="3" applyNumberFormat="1" applyFont="1" applyFill="1" applyAlignment="1" applyProtection="1">
      <alignment horizontal="center"/>
      <protection locked="0"/>
    </xf>
    <xf numFmtId="164" fontId="6" fillId="0" borderId="0" xfId="1" applyNumberFormat="1" applyFont="1" applyAlignment="1">
      <alignment horizontal="center"/>
    </xf>
    <xf numFmtId="0" fontId="1" fillId="0" borderId="2" xfId="3" applyBorder="1"/>
    <xf numFmtId="0" fontId="0" fillId="0" borderId="11" xfId="3" applyFont="1" applyBorder="1" applyProtection="1">
      <protection locked="0"/>
    </xf>
    <xf numFmtId="0" fontId="1" fillId="0" borderId="3" xfId="3" applyBorder="1"/>
    <xf numFmtId="0" fontId="1" fillId="3" borderId="11" xfId="3" applyFill="1" applyBorder="1"/>
    <xf numFmtId="0" fontId="10" fillId="0" borderId="16" xfId="3" applyFont="1" applyBorder="1" applyAlignment="1" applyProtection="1">
      <alignment horizontal="left"/>
      <protection locked="0"/>
    </xf>
    <xf numFmtId="0" fontId="0" fillId="0" borderId="16" xfId="3" applyFont="1" applyBorder="1" applyAlignment="1" applyProtection="1">
      <alignment horizontal="center"/>
      <protection locked="0"/>
    </xf>
    <xf numFmtId="0" fontId="10" fillId="0" borderId="10" xfId="3" applyFont="1" applyBorder="1" applyAlignment="1" applyProtection="1">
      <alignment horizontal="left"/>
      <protection locked="0"/>
    </xf>
    <xf numFmtId="0" fontId="0" fillId="0" borderId="10" xfId="3" applyFont="1" applyBorder="1" applyAlignment="1" applyProtection="1">
      <alignment horizontal="center"/>
      <protection locked="0"/>
    </xf>
    <xf numFmtId="0" fontId="1" fillId="4" borderId="11" xfId="3" applyFill="1" applyBorder="1"/>
    <xf numFmtId="0" fontId="1" fillId="3" borderId="10" xfId="3" applyFill="1" applyBorder="1"/>
    <xf numFmtId="0" fontId="1" fillId="3" borderId="0" xfId="3" applyFill="1"/>
    <xf numFmtId="0" fontId="1" fillId="4" borderId="10" xfId="3" applyFill="1" applyBorder="1"/>
    <xf numFmtId="0" fontId="1" fillId="4" borderId="0" xfId="3" applyFill="1"/>
    <xf numFmtId="0" fontId="1" fillId="5" borderId="11" xfId="3" applyFill="1" applyBorder="1"/>
    <xf numFmtId="0" fontId="0" fillId="4" borderId="10" xfId="3" applyFont="1" applyFill="1" applyBorder="1" applyProtection="1">
      <protection locked="0"/>
    </xf>
    <xf numFmtId="0" fontId="0" fillId="4" borderId="15" xfId="3" applyFont="1" applyFill="1" applyBorder="1" applyProtection="1">
      <protection locked="0"/>
    </xf>
    <xf numFmtId="0" fontId="0" fillId="5" borderId="10" xfId="3" applyFont="1" applyFill="1" applyBorder="1" applyProtection="1">
      <protection locked="0"/>
    </xf>
    <xf numFmtId="0" fontId="0" fillId="3" borderId="10" xfId="3" applyFont="1" applyFill="1" applyBorder="1" applyProtection="1">
      <protection locked="0"/>
    </xf>
    <xf numFmtId="0" fontId="0" fillId="3" borderId="15" xfId="3" applyFont="1" applyFill="1" applyBorder="1" applyProtection="1">
      <protection locked="0"/>
    </xf>
    <xf numFmtId="0" fontId="0" fillId="0" borderId="7" xfId="3" applyFont="1" applyBorder="1"/>
    <xf numFmtId="0" fontId="0" fillId="0" borderId="10" xfId="3" applyFont="1" applyBorder="1"/>
    <xf numFmtId="0" fontId="1" fillId="0" borderId="4" xfId="3" applyBorder="1" applyAlignment="1">
      <alignment horizontal="center"/>
    </xf>
    <xf numFmtId="49" fontId="0" fillId="0" borderId="0" xfId="3" applyNumberFormat="1" applyFont="1" applyAlignment="1">
      <alignment horizontal="center"/>
    </xf>
    <xf numFmtId="49" fontId="0" fillId="0" borderId="4" xfId="3" applyNumberFormat="1" applyFont="1" applyBorder="1" applyAlignment="1">
      <alignment horizontal="center"/>
    </xf>
    <xf numFmtId="49" fontId="0" fillId="0" borderId="29" xfId="3" applyNumberFormat="1" applyFont="1" applyBorder="1" applyAlignment="1">
      <alignment horizontal="center"/>
    </xf>
    <xf numFmtId="0" fontId="1" fillId="0" borderId="29" xfId="3" applyBorder="1"/>
    <xf numFmtId="0" fontId="0" fillId="0" borderId="0" xfId="3" applyFont="1"/>
    <xf numFmtId="0" fontId="1" fillId="0" borderId="4" xfId="3" applyBorder="1"/>
    <xf numFmtId="0" fontId="10" fillId="0" borderId="16" xfId="3" applyFont="1" applyBorder="1" applyAlignment="1">
      <alignment horizontal="left"/>
    </xf>
    <xf numFmtId="0" fontId="1" fillId="0" borderId="31" xfId="3" applyBorder="1"/>
    <xf numFmtId="0" fontId="0" fillId="0" borderId="12" xfId="3" applyFont="1" applyBorder="1" applyAlignment="1">
      <alignment horizontal="center"/>
    </xf>
    <xf numFmtId="0" fontId="1" fillId="0" borderId="32" xfId="3" applyBorder="1"/>
    <xf numFmtId="0" fontId="1" fillId="0" borderId="26" xfId="3" applyBorder="1"/>
    <xf numFmtId="0" fontId="1" fillId="0" borderId="5" xfId="3" applyBorder="1"/>
    <xf numFmtId="0" fontId="1" fillId="0" borderId="10" xfId="3" applyBorder="1"/>
    <xf numFmtId="0" fontId="1" fillId="0" borderId="15" xfId="3" applyBorder="1"/>
    <xf numFmtId="0" fontId="10" fillId="0" borderId="10" xfId="3" applyFont="1" applyBorder="1" applyAlignment="1">
      <alignment horizontal="left"/>
    </xf>
    <xf numFmtId="0" fontId="0" fillId="0" borderId="0" xfId="3" applyFont="1" applyAlignment="1">
      <alignment horizontal="center"/>
    </xf>
    <xf numFmtId="0" fontId="10" fillId="0" borderId="10" xfId="3" applyFont="1" applyBorder="1"/>
    <xf numFmtId="0" fontId="10" fillId="0" borderId="4" xfId="3" applyFont="1" applyBorder="1"/>
    <xf numFmtId="0" fontId="1" fillId="0" borderId="28" xfId="3" applyBorder="1"/>
    <xf numFmtId="0" fontId="1" fillId="0" borderId="27" xfId="3" applyBorder="1"/>
    <xf numFmtId="0" fontId="10" fillId="0" borderId="29" xfId="3" applyFont="1" applyBorder="1"/>
    <xf numFmtId="0" fontId="1" fillId="0" borderId="30" xfId="3" applyBorder="1"/>
    <xf numFmtId="0" fontId="0" fillId="2" borderId="10" xfId="3" applyFont="1" applyFill="1" applyBorder="1" applyProtection="1">
      <protection locked="0"/>
    </xf>
    <xf numFmtId="0" fontId="0" fillId="2" borderId="0" xfId="3" applyFont="1" applyFill="1" applyProtection="1">
      <protection locked="0"/>
    </xf>
    <xf numFmtId="0" fontId="0" fillId="2" borderId="15" xfId="3" applyFont="1" applyFill="1" applyBorder="1" applyProtection="1">
      <protection locked="0"/>
    </xf>
    <xf numFmtId="0" fontId="0" fillId="2" borderId="4" xfId="3" applyFont="1" applyFill="1" applyBorder="1" applyProtection="1">
      <protection locked="0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10" fillId="0" borderId="7" xfId="3" applyFont="1" applyBorder="1" applyProtection="1">
      <protection locked="0"/>
    </xf>
    <xf numFmtId="0" fontId="1" fillId="2" borderId="10" xfId="3" applyFill="1" applyBorder="1"/>
    <xf numFmtId="0" fontId="30" fillId="0" borderId="0" xfId="0" applyFont="1" applyProtection="1">
      <protection locked="0"/>
    </xf>
    <xf numFmtId="0" fontId="0" fillId="0" borderId="0" xfId="0" applyProtection="1">
      <protection locked="0"/>
    </xf>
    <xf numFmtId="0" fontId="1" fillId="2" borderId="0" xfId="3" applyFill="1" applyProtection="1">
      <protection locked="0"/>
    </xf>
    <xf numFmtId="0" fontId="1" fillId="0" borderId="0" xfId="3" applyProtection="1">
      <protection locked="0"/>
    </xf>
    <xf numFmtId="0" fontId="1" fillId="2" borderId="15" xfId="3" applyFill="1" applyBorder="1"/>
    <xf numFmtId="0" fontId="1" fillId="2" borderId="4" xfId="3" applyFill="1" applyBorder="1"/>
    <xf numFmtId="49" fontId="1" fillId="0" borderId="0" xfId="3" applyNumberFormat="1" applyAlignment="1" applyProtection="1">
      <alignment horizontal="center"/>
      <protection locked="0"/>
    </xf>
    <xf numFmtId="49" fontId="0" fillId="0" borderId="4" xfId="3" applyNumberFormat="1" applyFont="1" applyBorder="1" applyAlignment="1" applyProtection="1">
      <alignment horizontal="center"/>
      <protection locked="0"/>
    </xf>
    <xf numFmtId="0" fontId="1" fillId="28" borderId="10" xfId="3" applyFill="1" applyBorder="1"/>
    <xf numFmtId="0" fontId="1" fillId="28" borderId="0" xfId="3" applyFill="1"/>
    <xf numFmtId="49" fontId="0" fillId="28" borderId="0" xfId="3" applyNumberFormat="1" applyFont="1" applyFill="1" applyAlignment="1" applyProtection="1">
      <alignment horizontal="center"/>
      <protection locked="0"/>
    </xf>
    <xf numFmtId="0" fontId="1" fillId="28" borderId="4" xfId="3" applyFill="1" applyBorder="1"/>
    <xf numFmtId="49" fontId="0" fillId="28" borderId="4" xfId="3" applyNumberFormat="1" applyFont="1" applyFill="1" applyBorder="1" applyAlignment="1" applyProtection="1">
      <alignment horizontal="center"/>
      <protection locked="0"/>
    </xf>
    <xf numFmtId="0" fontId="1" fillId="28" borderId="1" xfId="3" applyFill="1" applyBorder="1"/>
    <xf numFmtId="0" fontId="1" fillId="28" borderId="5" xfId="3" applyFill="1" applyBorder="1"/>
    <xf numFmtId="0" fontId="1" fillId="28" borderId="15" xfId="3" applyFill="1" applyBorder="1"/>
    <xf numFmtId="0" fontId="10" fillId="0" borderId="0" xfId="3" applyFont="1"/>
    <xf numFmtId="0" fontId="1" fillId="30" borderId="10" xfId="3" applyFill="1" applyBorder="1"/>
    <xf numFmtId="0" fontId="1" fillId="30" borderId="0" xfId="3" applyFill="1"/>
    <xf numFmtId="49" fontId="0" fillId="30" borderId="0" xfId="3" applyNumberFormat="1" applyFont="1" applyFill="1" applyAlignment="1" applyProtection="1">
      <alignment horizontal="center"/>
      <protection locked="0"/>
    </xf>
    <xf numFmtId="0" fontId="1" fillId="30" borderId="15" xfId="3" applyFill="1" applyBorder="1"/>
    <xf numFmtId="0" fontId="1" fillId="30" borderId="4" xfId="3" applyFill="1" applyBorder="1"/>
    <xf numFmtId="49" fontId="0" fillId="30" borderId="4" xfId="3" applyNumberFormat="1" applyFont="1" applyFill="1" applyBorder="1" applyAlignment="1" applyProtection="1">
      <alignment horizontal="center"/>
      <protection locked="0"/>
    </xf>
    <xf numFmtId="0" fontId="1" fillId="29" borderId="11" xfId="3" applyFill="1" applyBorder="1"/>
    <xf numFmtId="0" fontId="1" fillId="29" borderId="2" xfId="3" applyFill="1" applyBorder="1"/>
    <xf numFmtId="49" fontId="0" fillId="29" borderId="2" xfId="3" applyNumberFormat="1" applyFont="1" applyFill="1" applyBorder="1" applyAlignment="1" applyProtection="1">
      <alignment horizontal="center"/>
      <protection locked="0"/>
    </xf>
    <xf numFmtId="0" fontId="1" fillId="29" borderId="4" xfId="3" applyFill="1" applyBorder="1"/>
    <xf numFmtId="49" fontId="0" fillId="29" borderId="4" xfId="3" applyNumberFormat="1" applyFont="1" applyFill="1" applyBorder="1" applyAlignment="1" applyProtection="1">
      <alignment horizontal="center"/>
      <protection locked="0"/>
    </xf>
    <xf numFmtId="0" fontId="3" fillId="0" borderId="8" xfId="2" applyFont="1" applyBorder="1"/>
    <xf numFmtId="0" fontId="1" fillId="0" borderId="4" xfId="3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2" fillId="0" borderId="0" xfId="4" applyFont="1"/>
    <xf numFmtId="0" fontId="32" fillId="0" borderId="0" xfId="4" applyFont="1" applyAlignment="1">
      <alignment horizontal="left" vertical="center"/>
    </xf>
    <xf numFmtId="0" fontId="32" fillId="0" borderId="6" xfId="0" applyFont="1" applyBorder="1" applyAlignment="1">
      <alignment horizontal="left"/>
    </xf>
    <xf numFmtId="0" fontId="32" fillId="0" borderId="6" xfId="0" applyFont="1" applyBorder="1" applyAlignment="1">
      <alignment horizontal="center"/>
    </xf>
    <xf numFmtId="0" fontId="32" fillId="0" borderId="6" xfId="4" applyFont="1" applyBorder="1" applyAlignment="1">
      <alignment horizontal="center" vertical="center"/>
    </xf>
    <xf numFmtId="0" fontId="32" fillId="0" borderId="6" xfId="0" applyFont="1" applyBorder="1"/>
    <xf numFmtId="0" fontId="32" fillId="0" borderId="6" xfId="4" applyFont="1" applyBorder="1"/>
    <xf numFmtId="0" fontId="32" fillId="0" borderId="6" xfId="65" applyFont="1" applyBorder="1" applyAlignment="1">
      <alignment horizontal="center"/>
    </xf>
    <xf numFmtId="0" fontId="32" fillId="0" borderId="6" xfId="65" applyFont="1" applyBorder="1" applyAlignment="1">
      <alignment horizontal="left"/>
    </xf>
    <xf numFmtId="0" fontId="32" fillId="0" borderId="6" xfId="4" applyFont="1" applyBorder="1" applyAlignment="1">
      <alignment horizontal="center"/>
    </xf>
    <xf numFmtId="0" fontId="32" fillId="0" borderId="6" xfId="4" applyFont="1" applyBorder="1" applyAlignment="1">
      <alignment horizontal="left" vertical="center"/>
    </xf>
    <xf numFmtId="0" fontId="29" fillId="0" borderId="0" xfId="0" applyFont="1" applyProtection="1">
      <protection locked="0"/>
    </xf>
    <xf numFmtId="0" fontId="33" fillId="0" borderId="6" xfId="0" applyFont="1" applyBorder="1" applyAlignment="1">
      <alignment horizontal="center"/>
    </xf>
    <xf numFmtId="0" fontId="33" fillId="0" borderId="6" xfId="0" applyFont="1" applyBorder="1" applyAlignment="1">
      <alignment horizontal="left"/>
    </xf>
    <xf numFmtId="0" fontId="33" fillId="0" borderId="6" xfId="4" applyFont="1" applyBorder="1" applyAlignment="1">
      <alignment vertical="center"/>
    </xf>
    <xf numFmtId="0" fontId="33" fillId="0" borderId="6" xfId="4" applyFont="1" applyBorder="1" applyAlignment="1">
      <alignment horizontal="center" vertical="center"/>
    </xf>
    <xf numFmtId="0" fontId="33" fillId="0" borderId="6" xfId="4" applyFont="1" applyBorder="1" applyAlignment="1">
      <alignment horizontal="left" vertical="center"/>
    </xf>
    <xf numFmtId="0" fontId="34" fillId="0" borderId="6" xfId="4" applyFont="1" applyBorder="1" applyAlignment="1">
      <alignment vertical="center"/>
    </xf>
    <xf numFmtId="0" fontId="2" fillId="0" borderId="0" xfId="1" applyFont="1" applyAlignment="1" applyProtection="1">
      <alignment horizontal="left"/>
      <protection locked="0"/>
    </xf>
    <xf numFmtId="0" fontId="6" fillId="0" borderId="13" xfId="1" applyFont="1" applyBorder="1" applyAlignment="1" applyProtection="1">
      <alignment horizontal="left"/>
      <protection locked="0"/>
    </xf>
    <xf numFmtId="0" fontId="6" fillId="0" borderId="14" xfId="1" applyFont="1" applyBorder="1" applyAlignment="1" applyProtection="1">
      <alignment horizontal="left"/>
      <protection locked="0"/>
    </xf>
    <xf numFmtId="0" fontId="6" fillId="0" borderId="0" xfId="1" applyFont="1" applyAlignment="1" applyProtection="1">
      <alignment horizontal="left"/>
      <protection locked="0"/>
    </xf>
    <xf numFmtId="0" fontId="29" fillId="0" borderId="2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0" fillId="0" borderId="0" xfId="3" applyFont="1" applyAlignment="1">
      <alignment horizontal="left"/>
    </xf>
    <xf numFmtId="0" fontId="1" fillId="0" borderId="0" xfId="3" applyAlignment="1">
      <alignment horizontal="left"/>
    </xf>
    <xf numFmtId="14" fontId="0" fillId="0" borderId="0" xfId="3" applyNumberFormat="1" applyFont="1" applyAlignment="1">
      <alignment horizontal="left"/>
    </xf>
    <xf numFmtId="0" fontId="10" fillId="0" borderId="0" xfId="2" applyFont="1" applyAlignment="1">
      <alignment horizontal="left"/>
    </xf>
    <xf numFmtId="164" fontId="10" fillId="0" borderId="0" xfId="2" applyNumberFormat="1" applyFont="1" applyAlignment="1">
      <alignment horizontal="left"/>
    </xf>
    <xf numFmtId="0" fontId="0" fillId="0" borderId="0" xfId="3" applyFont="1" applyAlignment="1" applyProtection="1">
      <alignment horizontal="left"/>
      <protection locked="0"/>
    </xf>
    <xf numFmtId="0" fontId="1" fillId="0" borderId="0" xfId="3" applyAlignment="1" applyProtection="1">
      <alignment horizontal="left"/>
      <protection locked="0"/>
    </xf>
    <xf numFmtId="0" fontId="29" fillId="0" borderId="0" xfId="0" applyFont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14" fontId="6" fillId="0" borderId="0" xfId="1" applyNumberFormat="1" applyFont="1" applyAlignment="1" applyProtection="1">
      <alignment horizontal="left"/>
      <protection locked="0"/>
    </xf>
  </cellXfs>
  <cellStyles count="67">
    <cellStyle name="20 % – Zvýraznění 1 2" xfId="47" xr:uid="{00000000-0005-0000-0000-000000000000}"/>
    <cellStyle name="20 % – Zvýraznění 2 2" xfId="48" xr:uid="{00000000-0005-0000-0000-000001000000}"/>
    <cellStyle name="20 % – Zvýraznění 3 2" xfId="49" xr:uid="{00000000-0005-0000-0000-000002000000}"/>
    <cellStyle name="20 % – Zvýraznění 4 2" xfId="50" xr:uid="{00000000-0005-0000-0000-000003000000}"/>
    <cellStyle name="20 % – Zvýraznění 5 2" xfId="51" xr:uid="{00000000-0005-0000-0000-000004000000}"/>
    <cellStyle name="20 % – Zvýraznění 6 2" xfId="52" xr:uid="{00000000-0005-0000-0000-000005000000}"/>
    <cellStyle name="20 % – Zvýraznění1 2" xfId="5" xr:uid="{00000000-0005-0000-0000-000006000000}"/>
    <cellStyle name="20 % – Zvýraznění2 2" xfId="6" xr:uid="{00000000-0005-0000-0000-000007000000}"/>
    <cellStyle name="20 % – Zvýraznění3 2" xfId="7" xr:uid="{00000000-0005-0000-0000-000008000000}"/>
    <cellStyle name="20 % – Zvýraznění4 2" xfId="8" xr:uid="{00000000-0005-0000-0000-000009000000}"/>
    <cellStyle name="20 % – Zvýraznění5 2" xfId="9" xr:uid="{00000000-0005-0000-0000-00000A000000}"/>
    <cellStyle name="20 % – Zvýraznění6 2" xfId="10" xr:uid="{00000000-0005-0000-0000-00000B000000}"/>
    <cellStyle name="40 % – Zvýraznění 1 2" xfId="53" xr:uid="{00000000-0005-0000-0000-00000C000000}"/>
    <cellStyle name="40 % – Zvýraznění 2 2" xfId="54" xr:uid="{00000000-0005-0000-0000-00000D000000}"/>
    <cellStyle name="40 % – Zvýraznění 3 2" xfId="55" xr:uid="{00000000-0005-0000-0000-00000E000000}"/>
    <cellStyle name="40 % – Zvýraznění 4 2" xfId="56" xr:uid="{00000000-0005-0000-0000-00000F000000}"/>
    <cellStyle name="40 % – Zvýraznění 5 2" xfId="57" xr:uid="{00000000-0005-0000-0000-000010000000}"/>
    <cellStyle name="40 % – Zvýraznění 6 2" xfId="58" xr:uid="{00000000-0005-0000-0000-000011000000}"/>
    <cellStyle name="40 % – Zvýraznění1 2" xfId="11" xr:uid="{00000000-0005-0000-0000-000012000000}"/>
    <cellStyle name="40 % – Zvýraznění2 2" xfId="12" xr:uid="{00000000-0005-0000-0000-000013000000}"/>
    <cellStyle name="40 % – Zvýraznění3 2" xfId="13" xr:uid="{00000000-0005-0000-0000-000014000000}"/>
    <cellStyle name="40 % – Zvýraznění4 2" xfId="14" xr:uid="{00000000-0005-0000-0000-000015000000}"/>
    <cellStyle name="40 % – Zvýraznění5 2" xfId="15" xr:uid="{00000000-0005-0000-0000-000016000000}"/>
    <cellStyle name="40 % – Zvýraznění6 2" xfId="16" xr:uid="{00000000-0005-0000-0000-000017000000}"/>
    <cellStyle name="60 % – Zvýraznění 1 2" xfId="59" xr:uid="{00000000-0005-0000-0000-000018000000}"/>
    <cellStyle name="60 % – Zvýraznění 2 2" xfId="60" xr:uid="{00000000-0005-0000-0000-000019000000}"/>
    <cellStyle name="60 % – Zvýraznění 3 2" xfId="61" xr:uid="{00000000-0005-0000-0000-00001A000000}"/>
    <cellStyle name="60 % – Zvýraznění 4 2" xfId="62" xr:uid="{00000000-0005-0000-0000-00001B000000}"/>
    <cellStyle name="60 % – Zvýraznění 5 2" xfId="63" xr:uid="{00000000-0005-0000-0000-00001C000000}"/>
    <cellStyle name="60 % – Zvýraznění 6 2" xfId="64" xr:uid="{00000000-0005-0000-0000-00001D000000}"/>
    <cellStyle name="60 % – Zvýraznění1 2" xfId="17" xr:uid="{00000000-0005-0000-0000-00001E000000}"/>
    <cellStyle name="60 % – Zvýraznění2 2" xfId="18" xr:uid="{00000000-0005-0000-0000-00001F000000}"/>
    <cellStyle name="60 % – Zvýraznění3 2" xfId="19" xr:uid="{00000000-0005-0000-0000-000020000000}"/>
    <cellStyle name="60 % – Zvýraznění4 2" xfId="20" xr:uid="{00000000-0005-0000-0000-000021000000}"/>
    <cellStyle name="60 % – Zvýraznění5 2" xfId="21" xr:uid="{00000000-0005-0000-0000-000022000000}"/>
    <cellStyle name="60 % – Zvýraznění6 2" xfId="22" xr:uid="{00000000-0005-0000-0000-000023000000}"/>
    <cellStyle name="Celkem 2" xfId="23" xr:uid="{00000000-0005-0000-0000-000024000000}"/>
    <cellStyle name="Kontrolní buňka 2" xfId="25" xr:uid="{00000000-0005-0000-0000-000025000000}"/>
    <cellStyle name="Nadpis 1 2" xfId="26" xr:uid="{00000000-0005-0000-0000-000026000000}"/>
    <cellStyle name="Nadpis 2 2" xfId="27" xr:uid="{00000000-0005-0000-0000-000027000000}"/>
    <cellStyle name="Nadpis 3 2" xfId="28" xr:uid="{00000000-0005-0000-0000-000028000000}"/>
    <cellStyle name="Nadpis 4 2" xfId="29" xr:uid="{00000000-0005-0000-0000-000029000000}"/>
    <cellStyle name="Název 2" xfId="30" xr:uid="{00000000-0005-0000-0000-00002A000000}"/>
    <cellStyle name="Neutrální 2" xfId="31" xr:uid="{00000000-0005-0000-0000-00002B000000}"/>
    <cellStyle name="Normální" xfId="0" builtinId="0"/>
    <cellStyle name="Normální 2" xfId="4" xr:uid="{00000000-0005-0000-0000-00002D000000}"/>
    <cellStyle name="Normální 2 2" xfId="65" xr:uid="{00000000-0005-0000-0000-00002E000000}"/>
    <cellStyle name="Normální 3" xfId="46" xr:uid="{00000000-0005-0000-0000-00002F000000}"/>
    <cellStyle name="Normální 4" xfId="66" xr:uid="{00000000-0005-0000-0000-000030000000}"/>
    <cellStyle name="normální_1a" xfId="1" xr:uid="{00000000-0005-0000-0000-000031000000}"/>
    <cellStyle name="normální_2_1" xfId="2" xr:uid="{00000000-0005-0000-0000-000032000000}"/>
    <cellStyle name="normální_rozpisy11" xfId="3" xr:uid="{00000000-0005-0000-0000-000033000000}"/>
    <cellStyle name="Poznámka 2" xfId="32" xr:uid="{00000000-0005-0000-0000-000034000000}"/>
    <cellStyle name="Propojená buňka 2" xfId="33" xr:uid="{00000000-0005-0000-0000-000035000000}"/>
    <cellStyle name="Správně 2" xfId="34" xr:uid="{00000000-0005-0000-0000-000036000000}"/>
    <cellStyle name="Špatně 2" xfId="24" xr:uid="{00000000-0005-0000-0000-000037000000}"/>
    <cellStyle name="Text upozornění 2" xfId="35" xr:uid="{00000000-0005-0000-0000-000038000000}"/>
    <cellStyle name="Vstup 2" xfId="36" xr:uid="{00000000-0005-0000-0000-000039000000}"/>
    <cellStyle name="Výpočet 2" xfId="37" xr:uid="{00000000-0005-0000-0000-00003A000000}"/>
    <cellStyle name="Výstup 2" xfId="38" xr:uid="{00000000-0005-0000-0000-00003B000000}"/>
    <cellStyle name="Vysvětlující text 2" xfId="39" xr:uid="{00000000-0005-0000-0000-00003C000000}"/>
    <cellStyle name="Zvýraznění 1 2" xfId="40" xr:uid="{00000000-0005-0000-0000-00003D000000}"/>
    <cellStyle name="Zvýraznění 2 2" xfId="41" xr:uid="{00000000-0005-0000-0000-00003E000000}"/>
    <cellStyle name="Zvýraznění 3 2" xfId="42" xr:uid="{00000000-0005-0000-0000-00003F000000}"/>
    <cellStyle name="Zvýraznění 4 2" xfId="43" xr:uid="{00000000-0005-0000-0000-000040000000}"/>
    <cellStyle name="Zvýraznění 5 2" xfId="44" xr:uid="{00000000-0005-0000-0000-000041000000}"/>
    <cellStyle name="Zvýraznění 6 2" xfId="45" xr:uid="{00000000-0005-0000-0000-00004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indexed="48"/>
    <pageSetUpPr fitToPage="1"/>
  </sheetPr>
  <dimension ref="A1:G201"/>
  <sheetViews>
    <sheetView showGridLines="0" topLeftCell="A31" zoomScaleSheetLayoutView="115" workbookViewId="0">
      <selection activeCell="C33" sqref="C33"/>
    </sheetView>
  </sheetViews>
  <sheetFormatPr defaultColWidth="9.109375" defaultRowHeight="13.2" x14ac:dyDescent="0.25"/>
  <cols>
    <col min="1" max="1" width="5" style="146" bestFit="1" customWidth="1"/>
    <col min="2" max="2" width="20.44140625" style="147" bestFit="1" customWidth="1"/>
    <col min="3" max="3" width="6" style="146" customWidth="1"/>
    <col min="4" max="5" width="5.44140625" style="146" customWidth="1"/>
    <col min="6" max="6" width="21.33203125" style="149" customWidth="1"/>
    <col min="7" max="7" width="43.44140625" style="148" customWidth="1"/>
    <col min="8" max="16384" width="9.109375" style="148"/>
  </cols>
  <sheetData>
    <row r="1" spans="1:7" ht="13.5" customHeight="1" x14ac:dyDescent="0.25">
      <c r="B1" s="147" t="s">
        <v>23</v>
      </c>
      <c r="C1" s="146">
        <v>2012</v>
      </c>
      <c r="D1" s="147"/>
      <c r="E1" s="147"/>
      <c r="F1" s="146" t="s">
        <v>148</v>
      </c>
    </row>
    <row r="2" spans="1:7" ht="13.5" customHeight="1" x14ac:dyDescent="0.25"/>
    <row r="3" spans="1:7" ht="14.1" customHeight="1" x14ac:dyDescent="0.3">
      <c r="A3" s="160">
        <v>29</v>
      </c>
      <c r="B3" s="161" t="s">
        <v>111</v>
      </c>
      <c r="C3" s="160">
        <v>2007</v>
      </c>
      <c r="D3" s="152" t="str">
        <f t="shared" ref="D3:D34" si="0">IF(C3="","",IF(C3&gt;=$C$1,"U11",IF(C3&gt;=$C$1-2,"U13",IF(C3&gt;=$C$1-4,"U15",IF(C3&gt;=$C$1-6,"U17","U19")))))</f>
        <v>U17</v>
      </c>
      <c r="E3" s="155" t="s">
        <v>207</v>
      </c>
      <c r="F3" s="156" t="s">
        <v>285</v>
      </c>
      <c r="G3" s="154" t="str">
        <f t="shared" ref="G3:G34" si="1">IF(B3="","",B3&amp;" "&amp;"{"&amp;F3&amp;"}"&amp;"-"&amp;D3)</f>
        <v>Adamíra Šimon  {Sokol Turnov}-U17</v>
      </c>
    </row>
    <row r="4" spans="1:7" ht="14.1" customHeight="1" x14ac:dyDescent="0.3">
      <c r="A4" s="160">
        <v>99</v>
      </c>
      <c r="B4" s="161" t="s">
        <v>219</v>
      </c>
      <c r="C4" s="160">
        <v>2010</v>
      </c>
      <c r="D4" s="152" t="str">
        <f t="shared" si="0"/>
        <v>U13</v>
      </c>
      <c r="E4" s="151" t="s">
        <v>207</v>
      </c>
      <c r="F4" s="153" t="s">
        <v>25</v>
      </c>
      <c r="G4" s="154" t="str">
        <f t="shared" si="1"/>
        <v>Andrle Jan {SKST Liberec}-U13</v>
      </c>
    </row>
    <row r="5" spans="1:7" ht="14.1" customHeight="1" x14ac:dyDescent="0.3">
      <c r="A5" s="160">
        <v>164</v>
      </c>
      <c r="B5" s="161" t="s">
        <v>220</v>
      </c>
      <c r="C5" s="160">
        <v>2011</v>
      </c>
      <c r="D5" s="152" t="str">
        <f t="shared" si="0"/>
        <v>U13</v>
      </c>
      <c r="E5" s="152" t="s">
        <v>207</v>
      </c>
      <c r="F5" s="158" t="s">
        <v>286</v>
      </c>
      <c r="G5" s="154" t="str">
        <f t="shared" si="1"/>
        <v>Bárta Jáchym  {Sokol Semily}-U13</v>
      </c>
    </row>
    <row r="6" spans="1:7" ht="14.1" customHeight="1" x14ac:dyDescent="0.3">
      <c r="A6" s="160">
        <v>42</v>
      </c>
      <c r="B6" s="161" t="s">
        <v>204</v>
      </c>
      <c r="C6" s="160">
        <v>2005</v>
      </c>
      <c r="D6" s="152" t="str">
        <f t="shared" si="0"/>
        <v>U19</v>
      </c>
      <c r="E6" s="151" t="s">
        <v>207</v>
      </c>
      <c r="F6" s="153" t="s">
        <v>125</v>
      </c>
      <c r="G6" s="154" t="str">
        <f t="shared" si="1"/>
        <v>Bárta Tomáš {STAR Turnov}-U19</v>
      </c>
    </row>
    <row r="7" spans="1:7" ht="14.1" customHeight="1" x14ac:dyDescent="0.3">
      <c r="A7" s="160">
        <v>26</v>
      </c>
      <c r="B7" s="161" t="s">
        <v>91</v>
      </c>
      <c r="C7" s="160">
        <v>2007</v>
      </c>
      <c r="D7" s="152" t="str">
        <f t="shared" si="0"/>
        <v>U17</v>
      </c>
      <c r="E7" s="151" t="s">
        <v>207</v>
      </c>
      <c r="F7" s="153" t="s">
        <v>25</v>
      </c>
      <c r="G7" s="154" t="str">
        <f t="shared" si="1"/>
        <v>Bartoň David   {SKST Liberec}-U17</v>
      </c>
    </row>
    <row r="8" spans="1:7" ht="14.1" customHeight="1" x14ac:dyDescent="0.3">
      <c r="A8" s="160">
        <v>175</v>
      </c>
      <c r="B8" s="161" t="s">
        <v>221</v>
      </c>
      <c r="C8" s="160">
        <v>2014</v>
      </c>
      <c r="D8" s="152" t="str">
        <f t="shared" si="0"/>
        <v>U11</v>
      </c>
      <c r="E8" s="152" t="s">
        <v>208</v>
      </c>
      <c r="F8" s="158" t="s">
        <v>360</v>
      </c>
      <c r="G8" s="154" t="str">
        <f t="shared" si="1"/>
        <v>Baumruková Anežka {PINK Liberec}-U11</v>
      </c>
    </row>
    <row r="9" spans="1:7" ht="14.1" customHeight="1" x14ac:dyDescent="0.3">
      <c r="A9" s="160">
        <v>89</v>
      </c>
      <c r="B9" s="161" t="s">
        <v>121</v>
      </c>
      <c r="C9" s="160">
        <v>2009</v>
      </c>
      <c r="D9" s="152" t="str">
        <f t="shared" si="0"/>
        <v>U15</v>
      </c>
      <c r="E9" s="151" t="s">
        <v>207</v>
      </c>
      <c r="F9" s="153" t="s">
        <v>29</v>
      </c>
      <c r="G9" s="154" t="str">
        <f t="shared" si="1"/>
        <v>Beneš Lukáš   {Spartak Chrastava}-U15</v>
      </c>
    </row>
    <row r="10" spans="1:7" ht="14.1" customHeight="1" x14ac:dyDescent="0.3">
      <c r="A10" s="160">
        <v>88</v>
      </c>
      <c r="B10" s="161" t="s">
        <v>114</v>
      </c>
      <c r="C10" s="160">
        <v>2007</v>
      </c>
      <c r="D10" s="152" t="str">
        <f t="shared" si="0"/>
        <v>U17</v>
      </c>
      <c r="E10" s="151" t="s">
        <v>208</v>
      </c>
      <c r="F10" s="153" t="s">
        <v>29</v>
      </c>
      <c r="G10" s="154" t="str">
        <f t="shared" si="1"/>
        <v>Benešová Nikola {Spartak Chrastava}-U17</v>
      </c>
    </row>
    <row r="11" spans="1:7" ht="14.1" customHeight="1" x14ac:dyDescent="0.3">
      <c r="A11" s="160">
        <v>19</v>
      </c>
      <c r="B11" s="161" t="s">
        <v>209</v>
      </c>
      <c r="C11" s="160">
        <v>2008</v>
      </c>
      <c r="D11" s="152" t="str">
        <f t="shared" si="0"/>
        <v>U15</v>
      </c>
      <c r="E11" s="151" t="s">
        <v>207</v>
      </c>
      <c r="F11" s="150" t="s">
        <v>287</v>
      </c>
      <c r="G11" s="154" t="str">
        <f t="shared" si="1"/>
        <v>Brelka Zdeněk {Viktoria Dětřichov}-U15</v>
      </c>
    </row>
    <row r="12" spans="1:7" ht="14.1" customHeight="1" x14ac:dyDescent="0.3">
      <c r="A12" s="160">
        <v>128</v>
      </c>
      <c r="B12" s="161" t="s">
        <v>355</v>
      </c>
      <c r="C12" s="160">
        <v>2005</v>
      </c>
      <c r="D12" s="152" t="str">
        <f t="shared" si="0"/>
        <v>U19</v>
      </c>
      <c r="E12" s="151" t="s">
        <v>207</v>
      </c>
      <c r="F12" s="153" t="s">
        <v>30</v>
      </c>
      <c r="G12" s="154" t="str">
        <f t="shared" si="1"/>
        <v>Brunclík Jan {Spartak Smržovka}-U19</v>
      </c>
    </row>
    <row r="13" spans="1:7" ht="14.1" customHeight="1" x14ac:dyDescent="0.3">
      <c r="A13" s="160">
        <v>80</v>
      </c>
      <c r="B13" s="161" t="s">
        <v>222</v>
      </c>
      <c r="C13" s="160">
        <v>2014</v>
      </c>
      <c r="D13" s="152" t="str">
        <f t="shared" si="0"/>
        <v>U11</v>
      </c>
      <c r="E13" s="151" t="s">
        <v>207</v>
      </c>
      <c r="F13" s="153" t="s">
        <v>161</v>
      </c>
      <c r="G13" s="154" t="str">
        <f t="shared" si="1"/>
        <v>Bujok Matěj {AST K. Šenov}-U11</v>
      </c>
    </row>
    <row r="14" spans="1:7" ht="14.1" customHeight="1" x14ac:dyDescent="0.3">
      <c r="A14" s="160">
        <v>77</v>
      </c>
      <c r="B14" s="161" t="s">
        <v>223</v>
      </c>
      <c r="C14" s="160">
        <v>2014</v>
      </c>
      <c r="D14" s="152" t="str">
        <f t="shared" si="0"/>
        <v>U11</v>
      </c>
      <c r="E14" s="151" t="s">
        <v>207</v>
      </c>
      <c r="F14" s="150" t="s">
        <v>161</v>
      </c>
      <c r="G14" s="154" t="str">
        <f t="shared" si="1"/>
        <v>Bujok Ondřej {AST K. Šenov}-U11</v>
      </c>
    </row>
    <row r="15" spans="1:7" ht="14.1" customHeight="1" x14ac:dyDescent="0.3">
      <c r="A15" s="160">
        <v>152</v>
      </c>
      <c r="B15" s="161" t="s">
        <v>224</v>
      </c>
      <c r="C15" s="160">
        <v>2009</v>
      </c>
      <c r="D15" s="152" t="str">
        <f t="shared" si="0"/>
        <v>U15</v>
      </c>
      <c r="E15" s="155" t="s">
        <v>207</v>
      </c>
      <c r="F15" s="156" t="s">
        <v>360</v>
      </c>
      <c r="G15" s="154" t="str">
        <f t="shared" si="1"/>
        <v>Bulíř Hynek {PINK Liberec}-U15</v>
      </c>
    </row>
    <row r="16" spans="1:7" ht="14.1" customHeight="1" x14ac:dyDescent="0.3">
      <c r="A16" s="160">
        <v>174</v>
      </c>
      <c r="B16" s="161" t="s">
        <v>225</v>
      </c>
      <c r="C16" s="160">
        <v>2013</v>
      </c>
      <c r="D16" s="152" t="str">
        <f t="shared" si="0"/>
        <v>U11</v>
      </c>
      <c r="E16" s="152" t="s">
        <v>208</v>
      </c>
      <c r="F16" s="158" t="s">
        <v>29</v>
      </c>
      <c r="G16" s="154" t="str">
        <f t="shared" si="1"/>
        <v>Burde Nikola {Spartak Chrastava}-U11</v>
      </c>
    </row>
    <row r="17" spans="1:7" ht="14.1" customHeight="1" x14ac:dyDescent="0.3">
      <c r="A17" s="160">
        <v>189</v>
      </c>
      <c r="B17" s="161" t="s">
        <v>375</v>
      </c>
      <c r="C17" s="160">
        <v>2010</v>
      </c>
      <c r="D17" s="152" t="str">
        <f t="shared" si="0"/>
        <v>U13</v>
      </c>
      <c r="E17" s="152" t="s">
        <v>207</v>
      </c>
      <c r="F17" s="158" t="s">
        <v>360</v>
      </c>
      <c r="G17" s="154" t="str">
        <f t="shared" si="1"/>
        <v>Cechl Vít {PINK Liberec}-U13</v>
      </c>
    </row>
    <row r="18" spans="1:7" ht="14.1" customHeight="1" x14ac:dyDescent="0.3">
      <c r="A18" s="160">
        <v>182</v>
      </c>
      <c r="B18" s="161" t="s">
        <v>226</v>
      </c>
      <c r="C18" s="160">
        <v>2012</v>
      </c>
      <c r="D18" s="152" t="str">
        <f t="shared" si="0"/>
        <v>U11</v>
      </c>
      <c r="E18" s="152" t="s">
        <v>207</v>
      </c>
      <c r="F18" s="158" t="s">
        <v>360</v>
      </c>
      <c r="G18" s="154" t="str">
        <f t="shared" si="1"/>
        <v>Cocerva Octavian {PINK Liberec}-U11</v>
      </c>
    </row>
    <row r="19" spans="1:7" ht="14.1" customHeight="1" x14ac:dyDescent="0.3">
      <c r="A19" s="160">
        <v>4</v>
      </c>
      <c r="B19" s="161" t="s">
        <v>88</v>
      </c>
      <c r="C19" s="160">
        <v>2011</v>
      </c>
      <c r="D19" s="152" t="str">
        <f t="shared" si="0"/>
        <v>U13</v>
      </c>
      <c r="E19" s="151" t="s">
        <v>207</v>
      </c>
      <c r="F19" s="153" t="s">
        <v>285</v>
      </c>
      <c r="G19" s="154" t="str">
        <f t="shared" si="1"/>
        <v>Csizmazia Antonín  {Sokol Turnov}-U13</v>
      </c>
    </row>
    <row r="20" spans="1:7" ht="14.1" customHeight="1" x14ac:dyDescent="0.3">
      <c r="A20" s="160">
        <v>52</v>
      </c>
      <c r="B20" s="161" t="s">
        <v>174</v>
      </c>
      <c r="C20" s="160">
        <v>2010</v>
      </c>
      <c r="D20" s="152" t="str">
        <f t="shared" si="0"/>
        <v>U13</v>
      </c>
      <c r="E20" s="151" t="s">
        <v>207</v>
      </c>
      <c r="F20" s="153" t="s">
        <v>28</v>
      </c>
      <c r="G20" s="154" t="str">
        <f t="shared" si="1"/>
        <v>Cyprián Ondřej {KMST Liberec}-U13</v>
      </c>
    </row>
    <row r="21" spans="1:7" ht="14.1" customHeight="1" x14ac:dyDescent="0.3">
      <c r="A21" s="160">
        <v>56</v>
      </c>
      <c r="B21" s="161" t="s">
        <v>196</v>
      </c>
      <c r="C21" s="160">
        <v>2008</v>
      </c>
      <c r="D21" s="152" t="str">
        <f t="shared" si="0"/>
        <v>U15</v>
      </c>
      <c r="E21" s="151" t="s">
        <v>207</v>
      </c>
      <c r="F21" s="153" t="s">
        <v>28</v>
      </c>
      <c r="G21" s="154" t="str">
        <f t="shared" si="1"/>
        <v>Čečerle Matouš {KMST Liberec}-U15</v>
      </c>
    </row>
    <row r="22" spans="1:7" ht="14.1" customHeight="1" x14ac:dyDescent="0.3">
      <c r="A22" s="160">
        <v>8</v>
      </c>
      <c r="B22" s="161" t="s">
        <v>76</v>
      </c>
      <c r="C22" s="160">
        <v>2010</v>
      </c>
      <c r="D22" s="152" t="str">
        <f t="shared" si="0"/>
        <v>U13</v>
      </c>
      <c r="E22" s="151" t="s">
        <v>207</v>
      </c>
      <c r="F22" s="153" t="s">
        <v>27</v>
      </c>
      <c r="G22" s="154" t="str">
        <f t="shared" si="1"/>
        <v>Černohub Vít   {Jiskra Nový Bor}-U13</v>
      </c>
    </row>
    <row r="23" spans="1:7" ht="14.1" customHeight="1" x14ac:dyDescent="0.3">
      <c r="A23" s="160">
        <v>54</v>
      </c>
      <c r="B23" s="161" t="s">
        <v>110</v>
      </c>
      <c r="C23" s="160">
        <v>2012</v>
      </c>
      <c r="D23" s="152" t="str">
        <f t="shared" si="0"/>
        <v>U11</v>
      </c>
      <c r="E23" s="151" t="s">
        <v>208</v>
      </c>
      <c r="F23" s="153" t="s">
        <v>27</v>
      </c>
      <c r="G23" s="154" t="str">
        <f t="shared" si="1"/>
        <v>Čupcová Valerie   {Jiskra Nový Bor}-U11</v>
      </c>
    </row>
    <row r="24" spans="1:7" ht="14.1" customHeight="1" x14ac:dyDescent="0.3">
      <c r="A24" s="160">
        <v>22</v>
      </c>
      <c r="B24" s="161" t="s">
        <v>94</v>
      </c>
      <c r="C24" s="160">
        <v>2009</v>
      </c>
      <c r="D24" s="152" t="str">
        <f t="shared" si="0"/>
        <v>U15</v>
      </c>
      <c r="E24" s="155" t="s">
        <v>208</v>
      </c>
      <c r="F24" s="156" t="s">
        <v>27</v>
      </c>
      <c r="G24" s="154" t="str">
        <f t="shared" si="1"/>
        <v>Čupcová Viktorie  {Jiskra Nový Bor}-U15</v>
      </c>
    </row>
    <row r="25" spans="1:7" ht="14.1" customHeight="1" x14ac:dyDescent="0.3">
      <c r="A25" s="160">
        <v>75</v>
      </c>
      <c r="B25" s="161" t="s">
        <v>187</v>
      </c>
      <c r="C25" s="160">
        <v>2011</v>
      </c>
      <c r="D25" s="152" t="str">
        <f t="shared" si="0"/>
        <v>U13</v>
      </c>
      <c r="E25" s="151" t="s">
        <v>207</v>
      </c>
      <c r="F25" s="153" t="s">
        <v>189</v>
      </c>
      <c r="G25" s="154" t="str">
        <f t="shared" si="1"/>
        <v>Daníček Zdenek {Jiskra Kam.Šenov}-U13</v>
      </c>
    </row>
    <row r="26" spans="1:7" ht="14.1" customHeight="1" x14ac:dyDescent="0.3">
      <c r="A26" s="160">
        <v>72</v>
      </c>
      <c r="B26" s="161" t="s">
        <v>210</v>
      </c>
      <c r="C26" s="160">
        <v>2008</v>
      </c>
      <c r="D26" s="152" t="str">
        <f t="shared" si="0"/>
        <v>U15</v>
      </c>
      <c r="E26" s="151" t="s">
        <v>207</v>
      </c>
      <c r="F26" s="153" t="s">
        <v>288</v>
      </c>
      <c r="G26" s="154" t="str">
        <f t="shared" si="1"/>
        <v>Dlouhý Martin {AŠ M.Boleslav}-U15</v>
      </c>
    </row>
    <row r="27" spans="1:7" ht="14.1" customHeight="1" x14ac:dyDescent="0.3">
      <c r="A27" s="160">
        <v>131</v>
      </c>
      <c r="B27" s="161" t="s">
        <v>166</v>
      </c>
      <c r="C27" s="160">
        <v>2006</v>
      </c>
      <c r="D27" s="152" t="str">
        <f t="shared" si="0"/>
        <v>U17</v>
      </c>
      <c r="E27" s="151" t="s">
        <v>207</v>
      </c>
      <c r="F27" s="153" t="s">
        <v>167</v>
      </c>
      <c r="G27" s="154" t="str">
        <f t="shared" si="1"/>
        <v>Dostalík Robert {Sparta Praha}-U17</v>
      </c>
    </row>
    <row r="28" spans="1:7" ht="14.1" customHeight="1" x14ac:dyDescent="0.3">
      <c r="A28" s="160">
        <v>180</v>
      </c>
      <c r="B28" s="161" t="s">
        <v>227</v>
      </c>
      <c r="C28" s="160">
        <v>2009</v>
      </c>
      <c r="D28" s="152" t="str">
        <f t="shared" si="0"/>
        <v>U15</v>
      </c>
      <c r="E28" s="152" t="s">
        <v>207</v>
      </c>
      <c r="F28" s="158" t="s">
        <v>360</v>
      </c>
      <c r="G28" s="154" t="str">
        <f t="shared" si="1"/>
        <v>Dvořák Daniel {PINK Liberec}-U15</v>
      </c>
    </row>
    <row r="29" spans="1:7" ht="14.1" customHeight="1" x14ac:dyDescent="0.3">
      <c r="A29" s="160">
        <v>144</v>
      </c>
      <c r="B29" s="161" t="s">
        <v>228</v>
      </c>
      <c r="C29" s="160">
        <v>2014</v>
      </c>
      <c r="D29" s="152" t="str">
        <f t="shared" si="0"/>
        <v>U11</v>
      </c>
      <c r="E29" s="152" t="s">
        <v>208</v>
      </c>
      <c r="F29" s="158" t="s">
        <v>360</v>
      </c>
      <c r="G29" s="154" t="str">
        <f t="shared" si="1"/>
        <v>Dvořáková Veronika {PINK Liberec}-U11</v>
      </c>
    </row>
    <row r="30" spans="1:7" ht="14.1" customHeight="1" x14ac:dyDescent="0.3">
      <c r="A30" s="160">
        <v>143</v>
      </c>
      <c r="B30" s="161" t="s">
        <v>229</v>
      </c>
      <c r="C30" s="160">
        <v>2012</v>
      </c>
      <c r="D30" s="152" t="str">
        <f t="shared" si="0"/>
        <v>U11</v>
      </c>
      <c r="E30" s="151" t="s">
        <v>207</v>
      </c>
      <c r="F30" s="153" t="s">
        <v>360</v>
      </c>
      <c r="G30" s="154" t="str">
        <f t="shared" si="1"/>
        <v>Eder Matyáš {PINK Liberec}-U11</v>
      </c>
    </row>
    <row r="31" spans="1:7" ht="14.1" customHeight="1" x14ac:dyDescent="0.3">
      <c r="A31" s="160">
        <v>159</v>
      </c>
      <c r="B31" s="161" t="s">
        <v>230</v>
      </c>
      <c r="C31" s="160">
        <v>2009</v>
      </c>
      <c r="D31" s="152" t="str">
        <f t="shared" si="0"/>
        <v>U15</v>
      </c>
      <c r="E31" s="152" t="s">
        <v>207</v>
      </c>
      <c r="F31" s="158" t="s">
        <v>286</v>
      </c>
      <c r="G31" s="154" t="str">
        <f t="shared" si="1"/>
        <v>Ejem Marek {Sokol Semily}-U15</v>
      </c>
    </row>
    <row r="32" spans="1:7" ht="14.1" customHeight="1" x14ac:dyDescent="0.3">
      <c r="A32" s="160">
        <v>118</v>
      </c>
      <c r="B32" s="161" t="s">
        <v>217</v>
      </c>
      <c r="C32" s="160" t="s">
        <v>231</v>
      </c>
      <c r="D32" s="152" t="str">
        <f t="shared" si="0"/>
        <v>U11</v>
      </c>
      <c r="E32" s="151" t="s">
        <v>207</v>
      </c>
      <c r="F32" s="153" t="s">
        <v>24</v>
      </c>
      <c r="G32" s="154" t="str">
        <f t="shared" si="1"/>
        <v>Ešner Filip {Loko Česká Lípa}-U11</v>
      </c>
    </row>
    <row r="33" spans="1:7" ht="14.1" customHeight="1" x14ac:dyDescent="0.3">
      <c r="A33" s="160">
        <v>153</v>
      </c>
      <c r="B33" s="161" t="s">
        <v>512</v>
      </c>
      <c r="C33" s="160">
        <v>2008</v>
      </c>
      <c r="D33" s="152" t="str">
        <f t="shared" si="0"/>
        <v>U15</v>
      </c>
      <c r="E33" s="152" t="s">
        <v>207</v>
      </c>
      <c r="F33" s="158" t="s">
        <v>289</v>
      </c>
      <c r="G33" s="154" t="str">
        <f t="shared" si="1"/>
        <v>Fajstauer Michal {Sokol Víchová}-U15</v>
      </c>
    </row>
    <row r="34" spans="1:7" ht="14.1" customHeight="1" x14ac:dyDescent="0.3">
      <c r="A34" s="160">
        <v>15</v>
      </c>
      <c r="B34" s="161" t="s">
        <v>75</v>
      </c>
      <c r="C34" s="160">
        <v>2008</v>
      </c>
      <c r="D34" s="152" t="str">
        <f t="shared" si="0"/>
        <v>U15</v>
      </c>
      <c r="E34" s="151" t="s">
        <v>207</v>
      </c>
      <c r="F34" s="153" t="s">
        <v>25</v>
      </c>
      <c r="G34" s="154" t="str">
        <f t="shared" si="1"/>
        <v>Faltus Dominik  {SKST Liberec}-U15</v>
      </c>
    </row>
    <row r="35" spans="1:7" ht="14.1" customHeight="1" x14ac:dyDescent="0.3">
      <c r="A35" s="160">
        <v>96</v>
      </c>
      <c r="B35" s="161" t="s">
        <v>354</v>
      </c>
      <c r="C35" s="160">
        <v>2009</v>
      </c>
      <c r="D35" s="152" t="str">
        <f t="shared" ref="D35:D66" si="2">IF(C35="","",IF(C35&gt;=$C$1,"U11",IF(C35&gt;=$C$1-2,"U13",IF(C35&gt;=$C$1-4,"U15",IF(C35&gt;=$C$1-6,"U17","U19")))))</f>
        <v>U15</v>
      </c>
      <c r="E35" s="151" t="s">
        <v>207</v>
      </c>
      <c r="F35" s="153" t="s">
        <v>360</v>
      </c>
      <c r="G35" s="154" t="str">
        <f t="shared" ref="G35:G66" si="3">IF(B35="","",B35&amp;" "&amp;"{"&amp;F35&amp;"}"&amp;"-"&amp;D35)</f>
        <v>Fiřt Jan {PINK Liberec}-U15</v>
      </c>
    </row>
    <row r="36" spans="1:7" ht="14.1" customHeight="1" x14ac:dyDescent="0.3">
      <c r="A36" s="160">
        <v>45</v>
      </c>
      <c r="B36" s="161" t="s">
        <v>101</v>
      </c>
      <c r="C36" s="160">
        <v>2006</v>
      </c>
      <c r="D36" s="152" t="str">
        <f t="shared" si="2"/>
        <v>U17</v>
      </c>
      <c r="E36" s="151" t="s">
        <v>207</v>
      </c>
      <c r="F36" s="153" t="s">
        <v>25</v>
      </c>
      <c r="G36" s="154" t="str">
        <f t="shared" si="3"/>
        <v>Flégr Samuel  {SKST Liberec}-U17</v>
      </c>
    </row>
    <row r="37" spans="1:7" ht="14.1" customHeight="1" x14ac:dyDescent="0.3">
      <c r="A37" s="160">
        <v>64</v>
      </c>
      <c r="B37" s="161" t="s">
        <v>192</v>
      </c>
      <c r="C37" s="160">
        <v>2010</v>
      </c>
      <c r="D37" s="152" t="str">
        <f t="shared" si="2"/>
        <v>U13</v>
      </c>
      <c r="E37" s="151" t="s">
        <v>207</v>
      </c>
      <c r="F37" s="153" t="s">
        <v>127</v>
      </c>
      <c r="G37" s="154" t="str">
        <f t="shared" si="3"/>
        <v>Fotr Antonín {B.  Jablonec n. N.}-U13</v>
      </c>
    </row>
    <row r="38" spans="1:7" ht="14.1" customHeight="1" x14ac:dyDescent="0.3">
      <c r="A38" s="160">
        <v>188</v>
      </c>
      <c r="B38" s="161" t="s">
        <v>374</v>
      </c>
      <c r="C38" s="160">
        <v>2010</v>
      </c>
      <c r="D38" s="152" t="str">
        <f t="shared" si="2"/>
        <v>U13</v>
      </c>
      <c r="E38" s="152" t="s">
        <v>208</v>
      </c>
      <c r="F38" s="158" t="s">
        <v>360</v>
      </c>
      <c r="G38" s="154" t="str">
        <f t="shared" si="3"/>
        <v>Frydrychová Klára {PINK Liberec}-U13</v>
      </c>
    </row>
    <row r="39" spans="1:7" ht="14.1" customHeight="1" x14ac:dyDescent="0.3">
      <c r="A39" s="160">
        <v>62</v>
      </c>
      <c r="B39" s="161" t="s">
        <v>117</v>
      </c>
      <c r="C39" s="160">
        <v>2011</v>
      </c>
      <c r="D39" s="152" t="str">
        <f t="shared" si="2"/>
        <v>U13</v>
      </c>
      <c r="E39" s="151" t="s">
        <v>207</v>
      </c>
      <c r="F39" s="153" t="s">
        <v>28</v>
      </c>
      <c r="G39" s="154" t="str">
        <f t="shared" si="3"/>
        <v>Gajdoš Matyáš   {KMST Liberec}-U13</v>
      </c>
    </row>
    <row r="40" spans="1:7" ht="14.1" customHeight="1" x14ac:dyDescent="0.3">
      <c r="A40" s="160">
        <v>141</v>
      </c>
      <c r="B40" s="161" t="s">
        <v>214</v>
      </c>
      <c r="C40" s="160">
        <v>2006</v>
      </c>
      <c r="D40" s="152" t="str">
        <f t="shared" si="2"/>
        <v>U17</v>
      </c>
      <c r="E40" s="151" t="s">
        <v>207</v>
      </c>
      <c r="F40" s="153" t="s">
        <v>30</v>
      </c>
      <c r="G40" s="154" t="str">
        <f t="shared" si="3"/>
        <v>Gibiš Martin {Spartak Smržovka}-U17</v>
      </c>
    </row>
    <row r="41" spans="1:7" ht="14.1" customHeight="1" x14ac:dyDescent="0.3">
      <c r="A41" s="160">
        <v>40</v>
      </c>
      <c r="B41" s="161" t="s">
        <v>184</v>
      </c>
      <c r="C41" s="160">
        <v>2010</v>
      </c>
      <c r="D41" s="152" t="str">
        <f t="shared" si="2"/>
        <v>U13</v>
      </c>
      <c r="E41" s="151" t="s">
        <v>207</v>
      </c>
      <c r="F41" s="153" t="s">
        <v>28</v>
      </c>
      <c r="G41" s="154" t="str">
        <f t="shared" si="3"/>
        <v>Günter Tomáš {KMST Liberec}-U13</v>
      </c>
    </row>
    <row r="42" spans="1:7" ht="14.1" customHeight="1" x14ac:dyDescent="0.3">
      <c r="A42" s="160">
        <v>78</v>
      </c>
      <c r="B42" s="161" t="s">
        <v>170</v>
      </c>
      <c r="C42" s="160">
        <v>2012</v>
      </c>
      <c r="D42" s="152" t="str">
        <f t="shared" si="2"/>
        <v>U11</v>
      </c>
      <c r="E42" s="151" t="s">
        <v>208</v>
      </c>
      <c r="F42" s="153" t="s">
        <v>161</v>
      </c>
      <c r="G42" s="154" t="str">
        <f t="shared" si="3"/>
        <v>Hájovská Lucie {AST K. Šenov}-U11</v>
      </c>
    </row>
    <row r="43" spans="1:7" ht="14.1" customHeight="1" x14ac:dyDescent="0.3">
      <c r="A43" s="160">
        <v>97</v>
      </c>
      <c r="B43" s="161" t="s">
        <v>113</v>
      </c>
      <c r="C43" s="160">
        <v>2009</v>
      </c>
      <c r="D43" s="152" t="str">
        <f t="shared" si="2"/>
        <v>U15</v>
      </c>
      <c r="E43" s="151" t="s">
        <v>207</v>
      </c>
      <c r="F43" s="153" t="s">
        <v>125</v>
      </c>
      <c r="G43" s="154" t="str">
        <f t="shared" si="3"/>
        <v>Hanoušek Adam  {STAR Turnov}-U15</v>
      </c>
    </row>
    <row r="44" spans="1:7" ht="14.1" customHeight="1" x14ac:dyDescent="0.3">
      <c r="A44" s="160">
        <v>27</v>
      </c>
      <c r="B44" s="161" t="s">
        <v>92</v>
      </c>
      <c r="C44" s="160">
        <v>2008</v>
      </c>
      <c r="D44" s="152" t="str">
        <f t="shared" si="2"/>
        <v>U15</v>
      </c>
      <c r="E44" s="151" t="s">
        <v>207</v>
      </c>
      <c r="F44" s="153" t="s">
        <v>126</v>
      </c>
      <c r="G44" s="154" t="str">
        <f t="shared" si="3"/>
        <v>Hanus Antonín   {Jiskra K. Šenov}-U15</v>
      </c>
    </row>
    <row r="45" spans="1:7" ht="14.1" customHeight="1" x14ac:dyDescent="0.3">
      <c r="A45" s="160">
        <v>21</v>
      </c>
      <c r="B45" s="161" t="s">
        <v>89</v>
      </c>
      <c r="C45" s="160">
        <v>2010</v>
      </c>
      <c r="D45" s="152" t="str">
        <f t="shared" si="2"/>
        <v>U13</v>
      </c>
      <c r="E45" s="151" t="s">
        <v>207</v>
      </c>
      <c r="F45" s="153" t="s">
        <v>126</v>
      </c>
      <c r="G45" s="154" t="str">
        <f t="shared" si="3"/>
        <v>Hanus Ondřej   {Jiskra K. Šenov}-U13</v>
      </c>
    </row>
    <row r="46" spans="1:7" ht="14.1" customHeight="1" x14ac:dyDescent="0.3">
      <c r="A46" s="160">
        <v>55</v>
      </c>
      <c r="B46" s="161" t="s">
        <v>105</v>
      </c>
      <c r="C46" s="160">
        <v>2010</v>
      </c>
      <c r="D46" s="152" t="str">
        <f t="shared" si="2"/>
        <v>U13</v>
      </c>
      <c r="E46" s="151" t="s">
        <v>208</v>
      </c>
      <c r="F46" s="153" t="s">
        <v>126</v>
      </c>
      <c r="G46" s="154" t="str">
        <f t="shared" si="3"/>
        <v>Hanusová Karolína  {Jiskra K. Šenov}-U13</v>
      </c>
    </row>
    <row r="47" spans="1:7" ht="14.1" customHeight="1" x14ac:dyDescent="0.3">
      <c r="A47" s="160">
        <v>116</v>
      </c>
      <c r="B47" s="161" t="s">
        <v>232</v>
      </c>
      <c r="C47" s="160">
        <v>2011</v>
      </c>
      <c r="D47" s="152" t="str">
        <f t="shared" si="2"/>
        <v>U13</v>
      </c>
      <c r="E47" s="151" t="s">
        <v>207</v>
      </c>
      <c r="F47" s="153" t="s">
        <v>360</v>
      </c>
      <c r="G47" s="154" t="str">
        <f t="shared" si="3"/>
        <v>Harus Petr {PINK Liberec}-U13</v>
      </c>
    </row>
    <row r="48" spans="1:7" ht="14.1" customHeight="1" x14ac:dyDescent="0.3">
      <c r="A48" s="160">
        <v>156</v>
      </c>
      <c r="B48" s="161" t="s">
        <v>233</v>
      </c>
      <c r="C48" s="160">
        <v>2008</v>
      </c>
      <c r="D48" s="152" t="str">
        <f t="shared" si="2"/>
        <v>U15</v>
      </c>
      <c r="E48" s="152" t="s">
        <v>207</v>
      </c>
      <c r="F48" s="158" t="s">
        <v>289</v>
      </c>
      <c r="G48" s="154" t="str">
        <f t="shared" si="3"/>
        <v>Havel Josef {Sokol Víchová}-U15</v>
      </c>
    </row>
    <row r="49" spans="1:7" ht="14.1" customHeight="1" x14ac:dyDescent="0.3">
      <c r="A49" s="160">
        <v>69</v>
      </c>
      <c r="B49" s="161" t="s">
        <v>182</v>
      </c>
      <c r="C49" s="160">
        <v>2007</v>
      </c>
      <c r="D49" s="152" t="str">
        <f t="shared" si="2"/>
        <v>U17</v>
      </c>
      <c r="E49" s="151" t="s">
        <v>207</v>
      </c>
      <c r="F49" s="153" t="s">
        <v>26</v>
      </c>
      <c r="G49" s="154" t="str">
        <f t="shared" si="3"/>
        <v>Havelka Samuel {ST Frýdlant}-U17</v>
      </c>
    </row>
    <row r="50" spans="1:7" ht="14.1" customHeight="1" x14ac:dyDescent="0.3">
      <c r="A50" s="160">
        <v>101</v>
      </c>
      <c r="B50" s="161" t="s">
        <v>234</v>
      </c>
      <c r="C50" s="160">
        <v>2009</v>
      </c>
      <c r="D50" s="152" t="str">
        <f t="shared" si="2"/>
        <v>U15</v>
      </c>
      <c r="E50" s="151" t="s">
        <v>207</v>
      </c>
      <c r="F50" s="153" t="s">
        <v>362</v>
      </c>
      <c r="G50" s="154" t="str">
        <f t="shared" si="3"/>
        <v>Havrda Lukáš Šimon {TTC Jablonec}-U15</v>
      </c>
    </row>
    <row r="51" spans="1:7" ht="14.1" customHeight="1" x14ac:dyDescent="0.3">
      <c r="A51" s="160">
        <v>167</v>
      </c>
      <c r="B51" s="161" t="s">
        <v>235</v>
      </c>
      <c r="C51" s="160">
        <v>2015</v>
      </c>
      <c r="D51" s="152" t="str">
        <f t="shared" si="2"/>
        <v>U11</v>
      </c>
      <c r="E51" s="152" t="s">
        <v>207</v>
      </c>
      <c r="F51" s="158" t="s">
        <v>28</v>
      </c>
      <c r="G51" s="154" t="str">
        <f t="shared" si="3"/>
        <v>Helebrant Aleš {KMST Liberec}-U11</v>
      </c>
    </row>
    <row r="52" spans="1:7" ht="14.1" customHeight="1" x14ac:dyDescent="0.3">
      <c r="A52" s="160">
        <v>120</v>
      </c>
      <c r="B52" s="161" t="s">
        <v>216</v>
      </c>
      <c r="C52" s="160">
        <v>2009</v>
      </c>
      <c r="D52" s="152" t="str">
        <f t="shared" si="2"/>
        <v>U15</v>
      </c>
      <c r="E52" s="151" t="s">
        <v>207</v>
      </c>
      <c r="F52" s="153" t="s">
        <v>24</v>
      </c>
      <c r="G52" s="154" t="str">
        <f t="shared" si="3"/>
        <v>Heřman Daniel {Loko Česká Lípa}-U15</v>
      </c>
    </row>
    <row r="53" spans="1:7" ht="14.1" customHeight="1" x14ac:dyDescent="0.3">
      <c r="A53" s="160">
        <v>46</v>
      </c>
      <c r="B53" s="161" t="s">
        <v>197</v>
      </c>
      <c r="C53" s="160">
        <v>2010</v>
      </c>
      <c r="D53" s="152" t="str">
        <f t="shared" si="2"/>
        <v>U13</v>
      </c>
      <c r="E53" s="151" t="s">
        <v>208</v>
      </c>
      <c r="F53" s="153" t="s">
        <v>125</v>
      </c>
      <c r="G53" s="154" t="str">
        <f t="shared" si="3"/>
        <v>Holubová Barbora {STAR Turnov}-U13</v>
      </c>
    </row>
    <row r="54" spans="1:7" ht="14.1" customHeight="1" x14ac:dyDescent="0.25">
      <c r="A54" s="152"/>
      <c r="B54" s="162" t="s">
        <v>385</v>
      </c>
      <c r="C54" s="163">
        <v>2012</v>
      </c>
      <c r="D54" s="152" t="str">
        <f t="shared" si="2"/>
        <v>U11</v>
      </c>
      <c r="E54" s="163" t="s">
        <v>207</v>
      </c>
      <c r="F54" s="164" t="s">
        <v>360</v>
      </c>
      <c r="G54" s="154" t="str">
        <f t="shared" si="3"/>
        <v>Hovorka Matěj {PINK Liberec}-U11</v>
      </c>
    </row>
    <row r="55" spans="1:7" ht="14.1" customHeight="1" x14ac:dyDescent="0.3">
      <c r="A55" s="160">
        <v>58</v>
      </c>
      <c r="B55" s="161" t="s">
        <v>194</v>
      </c>
      <c r="C55" s="160">
        <v>2011</v>
      </c>
      <c r="D55" s="152" t="str">
        <f t="shared" si="2"/>
        <v>U13</v>
      </c>
      <c r="E55" s="151" t="s">
        <v>207</v>
      </c>
      <c r="F55" s="153" t="s">
        <v>127</v>
      </c>
      <c r="G55" s="154" t="str">
        <f t="shared" si="3"/>
        <v>Hudák František {B.  Jablonec n. N.}-U13</v>
      </c>
    </row>
    <row r="56" spans="1:7" ht="14.1" customHeight="1" x14ac:dyDescent="0.3">
      <c r="A56" s="160">
        <v>163</v>
      </c>
      <c r="B56" s="161" t="s">
        <v>236</v>
      </c>
      <c r="C56" s="160">
        <v>2008</v>
      </c>
      <c r="D56" s="152" t="str">
        <f t="shared" si="2"/>
        <v>U15</v>
      </c>
      <c r="E56" s="152" t="s">
        <v>207</v>
      </c>
      <c r="F56" s="158" t="s">
        <v>127</v>
      </c>
      <c r="G56" s="154" t="str">
        <f t="shared" si="3"/>
        <v>Hudík Jiří {B.  Jablonec n. N.}-U15</v>
      </c>
    </row>
    <row r="57" spans="1:7" ht="14.1" customHeight="1" x14ac:dyDescent="0.3">
      <c r="A57" s="160">
        <v>114</v>
      </c>
      <c r="B57" s="161" t="s">
        <v>237</v>
      </c>
      <c r="C57" s="160">
        <v>2011</v>
      </c>
      <c r="D57" s="152" t="str">
        <f t="shared" si="2"/>
        <v>U13</v>
      </c>
      <c r="E57" s="151" t="s">
        <v>207</v>
      </c>
      <c r="F57" s="153" t="s">
        <v>360</v>
      </c>
      <c r="G57" s="154" t="str">
        <f t="shared" si="3"/>
        <v>Hůla Matyáš {PINK Liberec}-U13</v>
      </c>
    </row>
    <row r="58" spans="1:7" ht="14.1" customHeight="1" x14ac:dyDescent="0.3">
      <c r="A58" s="160">
        <v>138</v>
      </c>
      <c r="B58" s="161" t="s">
        <v>102</v>
      </c>
      <c r="C58" s="160">
        <v>2005</v>
      </c>
      <c r="D58" s="152" t="str">
        <f t="shared" si="2"/>
        <v>U19</v>
      </c>
      <c r="E58" s="151" t="s">
        <v>208</v>
      </c>
      <c r="F58" s="153" t="s">
        <v>25</v>
      </c>
      <c r="G58" s="154" t="str">
        <f t="shared" si="3"/>
        <v>Hůlková Anna   {SKST Liberec}-U19</v>
      </c>
    </row>
    <row r="59" spans="1:7" ht="14.1" customHeight="1" x14ac:dyDescent="0.3">
      <c r="A59" s="160">
        <v>144</v>
      </c>
      <c r="B59" s="161" t="s">
        <v>238</v>
      </c>
      <c r="C59" s="160" t="s">
        <v>231</v>
      </c>
      <c r="D59" s="152" t="str">
        <f t="shared" si="2"/>
        <v>U11</v>
      </c>
      <c r="E59" s="151" t="s">
        <v>207</v>
      </c>
      <c r="F59" s="153" t="s">
        <v>290</v>
      </c>
      <c r="G59" s="154" t="str">
        <f t="shared" si="3"/>
        <v>Chalecki Karol {Polsko}-U11</v>
      </c>
    </row>
    <row r="60" spans="1:7" ht="14.1" customHeight="1" x14ac:dyDescent="0.3">
      <c r="A60" s="160">
        <v>82</v>
      </c>
      <c r="B60" s="161" t="s">
        <v>239</v>
      </c>
      <c r="C60" s="160">
        <v>2010</v>
      </c>
      <c r="D60" s="152" t="str">
        <f t="shared" si="2"/>
        <v>U13</v>
      </c>
      <c r="E60" s="151" t="s">
        <v>207</v>
      </c>
      <c r="F60" s="153" t="s">
        <v>291</v>
      </c>
      <c r="G60" s="154" t="str">
        <f t="shared" si="3"/>
        <v>Charvát Matěj {Spartak Rokytnice}-U13</v>
      </c>
    </row>
    <row r="61" spans="1:7" ht="14.1" customHeight="1" x14ac:dyDescent="0.25">
      <c r="A61" s="152"/>
      <c r="B61" s="165" t="s">
        <v>387</v>
      </c>
      <c r="C61" s="152">
        <v>2005</v>
      </c>
      <c r="D61" s="152" t="str">
        <f t="shared" si="2"/>
        <v>U19</v>
      </c>
      <c r="E61" s="152" t="s">
        <v>207</v>
      </c>
      <c r="F61" s="158" t="s">
        <v>125</v>
      </c>
      <c r="G61" s="154" t="str">
        <f t="shared" si="3"/>
        <v>Chellenyak Vasyl {STAR Turnov}-U19</v>
      </c>
    </row>
    <row r="62" spans="1:7" ht="14.1" customHeight="1" x14ac:dyDescent="0.3">
      <c r="A62" s="160">
        <v>171</v>
      </c>
      <c r="B62" s="161" t="s">
        <v>368</v>
      </c>
      <c r="C62" s="160">
        <v>2012</v>
      </c>
      <c r="D62" s="152" t="str">
        <f t="shared" si="2"/>
        <v>U11</v>
      </c>
      <c r="E62" s="152" t="s">
        <v>207</v>
      </c>
      <c r="F62" s="158" t="s">
        <v>24</v>
      </c>
      <c r="G62" s="154" t="str">
        <f t="shared" si="3"/>
        <v>Choleva Matouš {Loko Česká Lípa}-U11</v>
      </c>
    </row>
    <row r="63" spans="1:7" ht="14.1" customHeight="1" x14ac:dyDescent="0.3">
      <c r="A63" s="160">
        <v>126</v>
      </c>
      <c r="B63" s="161" t="s">
        <v>240</v>
      </c>
      <c r="C63" s="160">
        <v>2010</v>
      </c>
      <c r="D63" s="152" t="str">
        <f t="shared" si="2"/>
        <v>U13</v>
      </c>
      <c r="E63" s="151" t="s">
        <v>207</v>
      </c>
      <c r="F63" s="153" t="s">
        <v>360</v>
      </c>
      <c r="G63" s="154" t="str">
        <f t="shared" si="3"/>
        <v>Jakůbek Vojtěch {PINK Liberec}-U13</v>
      </c>
    </row>
    <row r="64" spans="1:7" ht="14.1" customHeight="1" x14ac:dyDescent="0.3">
      <c r="A64" s="160">
        <v>144</v>
      </c>
      <c r="B64" s="161" t="s">
        <v>241</v>
      </c>
      <c r="C64" s="160" t="s">
        <v>231</v>
      </c>
      <c r="D64" s="152" t="str">
        <f t="shared" si="2"/>
        <v>U11</v>
      </c>
      <c r="E64" s="152" t="s">
        <v>207</v>
      </c>
      <c r="F64" s="158" t="s">
        <v>290</v>
      </c>
      <c r="G64" s="154" t="str">
        <f t="shared" si="3"/>
        <v>Janusz Witold {Polsko}-U11</v>
      </c>
    </row>
    <row r="65" spans="1:7" ht="14.1" customHeight="1" x14ac:dyDescent="0.3">
      <c r="A65" s="160">
        <v>179</v>
      </c>
      <c r="B65" s="161" t="s">
        <v>242</v>
      </c>
      <c r="C65" s="160">
        <v>2010</v>
      </c>
      <c r="D65" s="152" t="str">
        <f t="shared" si="2"/>
        <v>U13</v>
      </c>
      <c r="E65" s="152" t="s">
        <v>207</v>
      </c>
      <c r="F65" s="158" t="s">
        <v>360</v>
      </c>
      <c r="G65" s="154" t="str">
        <f t="shared" si="3"/>
        <v>Jelínek Adam {PINK Liberec}-U13</v>
      </c>
    </row>
    <row r="66" spans="1:7" ht="14.1" customHeight="1" x14ac:dyDescent="0.3">
      <c r="A66" s="160">
        <v>84</v>
      </c>
      <c r="B66" s="161" t="s">
        <v>190</v>
      </c>
      <c r="C66" s="160">
        <v>2010</v>
      </c>
      <c r="D66" s="152" t="str">
        <f t="shared" si="2"/>
        <v>U13</v>
      </c>
      <c r="E66" s="151" t="s">
        <v>207</v>
      </c>
      <c r="F66" s="153" t="s">
        <v>127</v>
      </c>
      <c r="G66" s="154" t="str">
        <f t="shared" si="3"/>
        <v>Jireček Jakub {B.  Jablonec n. N.}-U13</v>
      </c>
    </row>
    <row r="67" spans="1:7" ht="14.1" customHeight="1" x14ac:dyDescent="0.3">
      <c r="A67" s="160">
        <v>170</v>
      </c>
      <c r="B67" s="161" t="s">
        <v>243</v>
      </c>
      <c r="C67" s="160">
        <v>2013</v>
      </c>
      <c r="D67" s="152" t="str">
        <f t="shared" ref="D67:D98" si="4">IF(C67="","",IF(C67&gt;=$C$1,"U11",IF(C67&gt;=$C$1-2,"U13",IF(C67&gt;=$C$1-4,"U15",IF(C67&gt;=$C$1-6,"U17","U19")))))</f>
        <v>U11</v>
      </c>
      <c r="E67" s="152" t="s">
        <v>208</v>
      </c>
      <c r="F67" s="158" t="s">
        <v>286</v>
      </c>
      <c r="G67" s="154" t="str">
        <f t="shared" ref="G67:G98" si="5">IF(B67="","",B67&amp;" "&amp;"{"&amp;F67&amp;"}"&amp;"-"&amp;D67)</f>
        <v>Johanová Sofie {Sokol Semily}-U11</v>
      </c>
    </row>
    <row r="68" spans="1:7" ht="14.1" customHeight="1" x14ac:dyDescent="0.3">
      <c r="A68" s="160">
        <v>103</v>
      </c>
      <c r="B68" s="161" t="s">
        <v>244</v>
      </c>
      <c r="C68" s="160">
        <v>2008</v>
      </c>
      <c r="D68" s="152" t="str">
        <f t="shared" si="4"/>
        <v>U15</v>
      </c>
      <c r="E68" s="151" t="s">
        <v>207</v>
      </c>
      <c r="F68" s="153" t="s">
        <v>360</v>
      </c>
      <c r="G68" s="154" t="str">
        <f t="shared" si="5"/>
        <v>Jungman Filip {PINK Liberec}-U15</v>
      </c>
    </row>
    <row r="69" spans="1:7" ht="14.1" customHeight="1" x14ac:dyDescent="0.3">
      <c r="A69" s="160">
        <v>46</v>
      </c>
      <c r="B69" s="161" t="s">
        <v>118</v>
      </c>
      <c r="C69" s="160">
        <v>2012</v>
      </c>
      <c r="D69" s="152" t="str">
        <f t="shared" si="4"/>
        <v>U11</v>
      </c>
      <c r="E69" s="151" t="s">
        <v>207</v>
      </c>
      <c r="F69" s="153" t="s">
        <v>28</v>
      </c>
      <c r="G69" s="154" t="str">
        <f t="shared" si="5"/>
        <v>Jungmann Matěj  {KMST Liberec}-U11</v>
      </c>
    </row>
    <row r="70" spans="1:7" ht="14.1" customHeight="1" x14ac:dyDescent="0.3">
      <c r="A70" s="160">
        <v>85</v>
      </c>
      <c r="B70" s="161" t="s">
        <v>205</v>
      </c>
      <c r="C70" s="160">
        <v>2009</v>
      </c>
      <c r="D70" s="152" t="str">
        <f t="shared" si="4"/>
        <v>U15</v>
      </c>
      <c r="E70" s="151" t="s">
        <v>207</v>
      </c>
      <c r="F70" s="153" t="s">
        <v>28</v>
      </c>
      <c r="G70" s="154" t="str">
        <f t="shared" si="5"/>
        <v>Karásek Patrik {KMST Liberec}-U15</v>
      </c>
    </row>
    <row r="71" spans="1:7" ht="14.1" customHeight="1" x14ac:dyDescent="0.3">
      <c r="A71" s="160">
        <v>112</v>
      </c>
      <c r="B71" s="161" t="s">
        <v>245</v>
      </c>
      <c r="C71" s="160">
        <v>2012</v>
      </c>
      <c r="D71" s="152" t="str">
        <f t="shared" si="4"/>
        <v>U11</v>
      </c>
      <c r="E71" s="151" t="s">
        <v>207</v>
      </c>
      <c r="F71" s="153" t="s">
        <v>360</v>
      </c>
      <c r="G71" s="154" t="str">
        <f t="shared" si="5"/>
        <v>Kavka Jan {PINK Liberec}-U11</v>
      </c>
    </row>
    <row r="72" spans="1:7" ht="14.1" customHeight="1" x14ac:dyDescent="0.3">
      <c r="A72" s="160">
        <v>102</v>
      </c>
      <c r="B72" s="161" t="s">
        <v>163</v>
      </c>
      <c r="C72" s="160">
        <v>2007</v>
      </c>
      <c r="D72" s="152" t="str">
        <f t="shared" si="4"/>
        <v>U17</v>
      </c>
      <c r="E72" s="151" t="s">
        <v>207</v>
      </c>
      <c r="F72" s="153" t="s">
        <v>29</v>
      </c>
      <c r="G72" s="154" t="str">
        <f t="shared" si="5"/>
        <v>Klinger Pavel {Spartak Chrastava}-U17</v>
      </c>
    </row>
    <row r="73" spans="1:7" ht="14.1" customHeight="1" x14ac:dyDescent="0.3">
      <c r="A73" s="160">
        <v>87</v>
      </c>
      <c r="B73" s="161" t="s">
        <v>165</v>
      </c>
      <c r="C73" s="160">
        <v>2009</v>
      </c>
      <c r="D73" s="152" t="str">
        <f t="shared" si="4"/>
        <v>U15</v>
      </c>
      <c r="E73" s="151" t="s">
        <v>207</v>
      </c>
      <c r="F73" s="153" t="s">
        <v>29</v>
      </c>
      <c r="G73" s="154" t="str">
        <f t="shared" si="5"/>
        <v>Klinger Petr {Spartak Chrastava}-U15</v>
      </c>
    </row>
    <row r="74" spans="1:7" ht="14.1" customHeight="1" x14ac:dyDescent="0.3">
      <c r="A74" s="160">
        <v>24</v>
      </c>
      <c r="B74" s="161" t="s">
        <v>85</v>
      </c>
      <c r="C74" s="160">
        <v>2007</v>
      </c>
      <c r="D74" s="152" t="str">
        <f t="shared" si="4"/>
        <v>U17</v>
      </c>
      <c r="E74" s="151" t="s">
        <v>208</v>
      </c>
      <c r="F74" s="153" t="s">
        <v>29</v>
      </c>
      <c r="G74" s="154" t="str">
        <f t="shared" si="5"/>
        <v>Klustová Tereza {Spartak Chrastava}-U17</v>
      </c>
    </row>
    <row r="75" spans="1:7" ht="14.1" customHeight="1" x14ac:dyDescent="0.3">
      <c r="A75" s="160">
        <v>137</v>
      </c>
      <c r="B75" s="161" t="s">
        <v>84</v>
      </c>
      <c r="C75" s="160">
        <v>2007</v>
      </c>
      <c r="D75" s="152" t="str">
        <f t="shared" si="4"/>
        <v>U17</v>
      </c>
      <c r="E75" s="151" t="s">
        <v>207</v>
      </c>
      <c r="F75" s="153" t="s">
        <v>25</v>
      </c>
      <c r="G75" s="154" t="str">
        <f t="shared" si="5"/>
        <v>Kobosil Tomáš  {SKST Liberec}-U17</v>
      </c>
    </row>
    <row r="76" spans="1:7" ht="14.1" customHeight="1" x14ac:dyDescent="0.3">
      <c r="A76" s="160">
        <v>36</v>
      </c>
      <c r="B76" s="161" t="s">
        <v>162</v>
      </c>
      <c r="C76" s="160">
        <v>2008</v>
      </c>
      <c r="D76" s="152" t="str">
        <f t="shared" si="4"/>
        <v>U15</v>
      </c>
      <c r="E76" s="151" t="s">
        <v>207</v>
      </c>
      <c r="F76" s="153" t="s">
        <v>161</v>
      </c>
      <c r="G76" s="154" t="str">
        <f t="shared" si="5"/>
        <v>Komárek Patrik {AST K. Šenov}-U15</v>
      </c>
    </row>
    <row r="77" spans="1:7" ht="14.1" customHeight="1" x14ac:dyDescent="0.3">
      <c r="A77" s="160">
        <v>31</v>
      </c>
      <c r="B77" s="161" t="s">
        <v>98</v>
      </c>
      <c r="C77" s="160">
        <v>2008</v>
      </c>
      <c r="D77" s="152" t="str">
        <f t="shared" si="4"/>
        <v>U15</v>
      </c>
      <c r="E77" s="151" t="s">
        <v>208</v>
      </c>
      <c r="F77" s="153" t="s">
        <v>285</v>
      </c>
      <c r="G77" s="154" t="str">
        <f t="shared" si="5"/>
        <v>Königová Anežka   {Sokol Turnov}-U15</v>
      </c>
    </row>
    <row r="78" spans="1:7" ht="14.1" customHeight="1" x14ac:dyDescent="0.3">
      <c r="A78" s="160">
        <v>10</v>
      </c>
      <c r="B78" s="161" t="s">
        <v>20</v>
      </c>
      <c r="C78" s="160">
        <v>2007</v>
      </c>
      <c r="D78" s="152" t="str">
        <f t="shared" si="4"/>
        <v>U17</v>
      </c>
      <c r="E78" s="151" t="s">
        <v>208</v>
      </c>
      <c r="F78" s="153" t="s">
        <v>161</v>
      </c>
      <c r="G78" s="154" t="str">
        <f t="shared" si="5"/>
        <v>Korpová Romana {AST K. Šenov}-U17</v>
      </c>
    </row>
    <row r="79" spans="1:7" ht="14.1" customHeight="1" x14ac:dyDescent="0.3">
      <c r="A79" s="160">
        <v>34</v>
      </c>
      <c r="B79" s="161" t="s">
        <v>99</v>
      </c>
      <c r="C79" s="160">
        <v>2012</v>
      </c>
      <c r="D79" s="152" t="str">
        <f t="shared" si="4"/>
        <v>U11</v>
      </c>
      <c r="E79" s="151" t="s">
        <v>208</v>
      </c>
      <c r="F79" s="153" t="s">
        <v>161</v>
      </c>
      <c r="G79" s="154" t="str">
        <f t="shared" si="5"/>
        <v>Korpová Tereza  {AST K. Šenov}-U11</v>
      </c>
    </row>
    <row r="80" spans="1:7" ht="14.1" customHeight="1" x14ac:dyDescent="0.3">
      <c r="A80" s="160">
        <v>94</v>
      </c>
      <c r="B80" s="161" t="s">
        <v>246</v>
      </c>
      <c r="C80" s="160">
        <v>2005</v>
      </c>
      <c r="D80" s="152" t="str">
        <f t="shared" si="4"/>
        <v>U19</v>
      </c>
      <c r="E80" s="151" t="s">
        <v>207</v>
      </c>
      <c r="F80" s="153" t="s">
        <v>25</v>
      </c>
      <c r="G80" s="154" t="str">
        <f t="shared" si="5"/>
        <v>Kos Vincent {SKST Liberec}-U19</v>
      </c>
    </row>
    <row r="81" spans="1:7" ht="14.1" customHeight="1" x14ac:dyDescent="0.3">
      <c r="A81" s="160">
        <v>115</v>
      </c>
      <c r="B81" s="161" t="s">
        <v>247</v>
      </c>
      <c r="C81" s="160">
        <v>2007</v>
      </c>
      <c r="D81" s="152" t="str">
        <f t="shared" si="4"/>
        <v>U17</v>
      </c>
      <c r="E81" s="151" t="s">
        <v>207</v>
      </c>
      <c r="F81" s="153" t="s">
        <v>360</v>
      </c>
      <c r="G81" s="154" t="str">
        <f t="shared" si="5"/>
        <v>Kostan Daniel {PINK Liberec}-U17</v>
      </c>
    </row>
    <row r="82" spans="1:7" ht="14.1" customHeight="1" x14ac:dyDescent="0.3">
      <c r="A82" s="160">
        <v>33</v>
      </c>
      <c r="B82" s="161" t="s">
        <v>95</v>
      </c>
      <c r="C82" s="160">
        <v>2007</v>
      </c>
      <c r="D82" s="152" t="str">
        <f t="shared" si="4"/>
        <v>U17</v>
      </c>
      <c r="E82" s="151" t="s">
        <v>207</v>
      </c>
      <c r="F82" s="153" t="s">
        <v>127</v>
      </c>
      <c r="G82" s="154" t="str">
        <f t="shared" si="5"/>
        <v>Košťák Matěj  {B.  Jablonec n. N.}-U17</v>
      </c>
    </row>
    <row r="83" spans="1:7" ht="14.1" customHeight="1" x14ac:dyDescent="0.3">
      <c r="A83" s="160">
        <v>173</v>
      </c>
      <c r="B83" s="161" t="s">
        <v>248</v>
      </c>
      <c r="C83" s="160">
        <v>2010</v>
      </c>
      <c r="D83" s="152" t="str">
        <f t="shared" si="4"/>
        <v>U13</v>
      </c>
      <c r="E83" s="152" t="s">
        <v>207</v>
      </c>
      <c r="F83" s="158" t="s">
        <v>127</v>
      </c>
      <c r="G83" s="154" t="str">
        <f t="shared" si="5"/>
        <v>Koukl Adam {B.  Jablonec n. N.}-U13</v>
      </c>
    </row>
    <row r="84" spans="1:7" ht="14.1" customHeight="1" x14ac:dyDescent="0.3">
      <c r="A84" s="160">
        <v>136</v>
      </c>
      <c r="B84" s="161" t="s">
        <v>364</v>
      </c>
      <c r="C84" s="160">
        <v>2009</v>
      </c>
      <c r="D84" s="152" t="str">
        <f t="shared" si="4"/>
        <v>U15</v>
      </c>
      <c r="E84" s="151" t="s">
        <v>207</v>
      </c>
      <c r="F84" s="153" t="s">
        <v>380</v>
      </c>
      <c r="G84" s="154" t="str">
        <f t="shared" si="5"/>
        <v>Kout Matěj {Varnsdorf}-U15</v>
      </c>
    </row>
    <row r="85" spans="1:7" ht="14.1" customHeight="1" x14ac:dyDescent="0.3">
      <c r="A85" s="160">
        <v>15</v>
      </c>
      <c r="B85" s="161" t="s">
        <v>80</v>
      </c>
      <c r="C85" s="160">
        <v>2009</v>
      </c>
      <c r="D85" s="152" t="str">
        <f t="shared" si="4"/>
        <v>U15</v>
      </c>
      <c r="E85" s="151" t="s">
        <v>207</v>
      </c>
      <c r="F85" s="153" t="s">
        <v>25</v>
      </c>
      <c r="G85" s="154" t="str">
        <f t="shared" si="5"/>
        <v>Kovář Samuel  {SKST Liberec}-U15</v>
      </c>
    </row>
    <row r="86" spans="1:7" ht="14.1" customHeight="1" x14ac:dyDescent="0.3">
      <c r="A86" s="160">
        <v>81</v>
      </c>
      <c r="B86" s="161" t="s">
        <v>191</v>
      </c>
      <c r="C86" s="160">
        <v>2012</v>
      </c>
      <c r="D86" s="152" t="str">
        <f t="shared" si="4"/>
        <v>U11</v>
      </c>
      <c r="E86" s="151" t="s">
        <v>207</v>
      </c>
      <c r="F86" s="153" t="s">
        <v>127</v>
      </c>
      <c r="G86" s="154" t="str">
        <f t="shared" si="5"/>
        <v>Kozák Jan {B.  Jablonec n. N.}-U11</v>
      </c>
    </row>
    <row r="87" spans="1:7" ht="14.1" customHeight="1" x14ac:dyDescent="0.3">
      <c r="A87" s="160">
        <v>25</v>
      </c>
      <c r="B87" s="161" t="s">
        <v>104</v>
      </c>
      <c r="C87" s="160">
        <v>2010</v>
      </c>
      <c r="D87" s="152" t="str">
        <f t="shared" si="4"/>
        <v>U13</v>
      </c>
      <c r="E87" s="151" t="s">
        <v>207</v>
      </c>
      <c r="F87" s="153" t="s">
        <v>25</v>
      </c>
      <c r="G87" s="154" t="str">
        <f t="shared" si="5"/>
        <v>Kožich Vítek  {SKST Liberec}-U13</v>
      </c>
    </row>
    <row r="88" spans="1:7" ht="14.1" customHeight="1" x14ac:dyDescent="0.3">
      <c r="A88" s="160">
        <v>20</v>
      </c>
      <c r="B88" s="161" t="s">
        <v>212</v>
      </c>
      <c r="C88" s="160">
        <v>2007</v>
      </c>
      <c r="D88" s="152" t="str">
        <f t="shared" si="4"/>
        <v>U17</v>
      </c>
      <c r="E88" s="151" t="s">
        <v>207</v>
      </c>
      <c r="F88" s="153" t="s">
        <v>189</v>
      </c>
      <c r="G88" s="154" t="str">
        <f t="shared" si="5"/>
        <v>Král Martin {Jiskra Kam.Šenov}-U17</v>
      </c>
    </row>
    <row r="89" spans="1:7" ht="14.1" customHeight="1" x14ac:dyDescent="0.3">
      <c r="A89" s="160">
        <v>132</v>
      </c>
      <c r="B89" s="161" t="s">
        <v>249</v>
      </c>
      <c r="C89" s="160">
        <v>2010</v>
      </c>
      <c r="D89" s="152" t="str">
        <f t="shared" si="4"/>
        <v>U13</v>
      </c>
      <c r="E89" s="151" t="s">
        <v>208</v>
      </c>
      <c r="F89" s="153" t="s">
        <v>189</v>
      </c>
      <c r="G89" s="154" t="str">
        <f t="shared" si="5"/>
        <v>Králová Alexandra {Jiskra Kam.Šenov}-U13</v>
      </c>
    </row>
    <row r="90" spans="1:7" ht="14.1" customHeight="1" x14ac:dyDescent="0.3">
      <c r="A90" s="160">
        <v>73</v>
      </c>
      <c r="B90" s="161" t="s">
        <v>185</v>
      </c>
      <c r="C90" s="160">
        <v>2010</v>
      </c>
      <c r="D90" s="152" t="str">
        <f t="shared" si="4"/>
        <v>U13</v>
      </c>
      <c r="E90" s="151" t="s">
        <v>207</v>
      </c>
      <c r="F90" s="153" t="s">
        <v>127</v>
      </c>
      <c r="G90" s="154" t="str">
        <f t="shared" si="5"/>
        <v>Krejčík Jan {B.  Jablonec n. N.}-U13</v>
      </c>
    </row>
    <row r="91" spans="1:7" ht="14.1" customHeight="1" x14ac:dyDescent="0.3">
      <c r="A91" s="160">
        <v>39</v>
      </c>
      <c r="B91" s="161" t="s">
        <v>87</v>
      </c>
      <c r="C91" s="160">
        <v>2007</v>
      </c>
      <c r="D91" s="152" t="str">
        <f t="shared" si="4"/>
        <v>U17</v>
      </c>
      <c r="E91" s="151" t="s">
        <v>208</v>
      </c>
      <c r="F91" s="153" t="s">
        <v>25</v>
      </c>
      <c r="G91" s="154" t="str">
        <f t="shared" si="5"/>
        <v>Krotilová Adéla  {SKST Liberec}-U17</v>
      </c>
    </row>
    <row r="92" spans="1:7" ht="14.1" customHeight="1" x14ac:dyDescent="0.3">
      <c r="A92" s="160">
        <v>50</v>
      </c>
      <c r="B92" s="161" t="s">
        <v>115</v>
      </c>
      <c r="C92" s="160">
        <v>2011</v>
      </c>
      <c r="D92" s="152" t="str">
        <f t="shared" si="4"/>
        <v>U13</v>
      </c>
      <c r="E92" s="151" t="s">
        <v>207</v>
      </c>
      <c r="F92" s="153" t="s">
        <v>126</v>
      </c>
      <c r="G92" s="154" t="str">
        <f t="shared" si="5"/>
        <v>Křivánek Viktor  {Jiskra K. Šenov}-U13</v>
      </c>
    </row>
    <row r="93" spans="1:7" ht="14.1" customHeight="1" x14ac:dyDescent="0.25">
      <c r="A93" s="152"/>
      <c r="B93" s="162" t="s">
        <v>386</v>
      </c>
      <c r="C93" s="163">
        <v>2013</v>
      </c>
      <c r="D93" s="152" t="str">
        <f t="shared" si="4"/>
        <v>U11</v>
      </c>
      <c r="E93" s="163" t="s">
        <v>207</v>
      </c>
      <c r="F93" s="164" t="s">
        <v>360</v>
      </c>
      <c r="G93" s="154" t="str">
        <f t="shared" si="5"/>
        <v>Křižánek Kamil {PINK Liberec}-U11</v>
      </c>
    </row>
    <row r="94" spans="1:7" ht="14.1" customHeight="1" x14ac:dyDescent="0.3">
      <c r="A94" s="160">
        <v>41</v>
      </c>
      <c r="B94" s="161" t="s">
        <v>103</v>
      </c>
      <c r="C94" s="160">
        <v>2007</v>
      </c>
      <c r="D94" s="152" t="str">
        <f t="shared" si="4"/>
        <v>U17</v>
      </c>
      <c r="E94" s="151" t="s">
        <v>207</v>
      </c>
      <c r="F94" s="153" t="s">
        <v>127</v>
      </c>
      <c r="G94" s="154" t="str">
        <f t="shared" si="5"/>
        <v>Kubíček Tomáš  {B.  Jablonec n. N.}-U17</v>
      </c>
    </row>
    <row r="95" spans="1:7" ht="14.1" customHeight="1" x14ac:dyDescent="0.3">
      <c r="A95" s="160">
        <v>106</v>
      </c>
      <c r="B95" s="161" t="s">
        <v>250</v>
      </c>
      <c r="C95" s="160">
        <v>2015</v>
      </c>
      <c r="D95" s="152" t="str">
        <f t="shared" si="4"/>
        <v>U11</v>
      </c>
      <c r="E95" s="151" t="s">
        <v>207</v>
      </c>
      <c r="F95" s="153" t="s">
        <v>127</v>
      </c>
      <c r="G95" s="154" t="str">
        <f t="shared" si="5"/>
        <v>Kuchyňa Josef {B.  Jablonec n. N.}-U11</v>
      </c>
    </row>
    <row r="96" spans="1:7" ht="14.1" customHeight="1" x14ac:dyDescent="0.3">
      <c r="A96" s="160">
        <v>166</v>
      </c>
      <c r="B96" s="161" t="s">
        <v>366</v>
      </c>
      <c r="C96" s="160">
        <v>2011</v>
      </c>
      <c r="D96" s="152" t="str">
        <f t="shared" si="4"/>
        <v>U13</v>
      </c>
      <c r="E96" s="152" t="s">
        <v>207</v>
      </c>
      <c r="F96" s="158" t="s">
        <v>24</v>
      </c>
      <c r="G96" s="154" t="str">
        <f t="shared" si="5"/>
        <v>Kuchyňka Jaroslav {Loko Česká Lípa}-U13</v>
      </c>
    </row>
    <row r="97" spans="1:7" ht="14.1" customHeight="1" x14ac:dyDescent="0.3">
      <c r="A97" s="160">
        <v>30</v>
      </c>
      <c r="B97" s="161" t="s">
        <v>96</v>
      </c>
      <c r="C97" s="160">
        <v>2006</v>
      </c>
      <c r="D97" s="152" t="str">
        <f t="shared" si="4"/>
        <v>U17</v>
      </c>
      <c r="E97" s="151" t="s">
        <v>207</v>
      </c>
      <c r="F97" s="153" t="s">
        <v>25</v>
      </c>
      <c r="G97" s="154" t="str">
        <f t="shared" si="5"/>
        <v>Kuntoš Filip  {SKST Liberec}-U17</v>
      </c>
    </row>
    <row r="98" spans="1:7" ht="14.1" customHeight="1" x14ac:dyDescent="0.25">
      <c r="A98" s="152"/>
      <c r="B98" s="165" t="s">
        <v>388</v>
      </c>
      <c r="C98" s="152">
        <v>2005</v>
      </c>
      <c r="D98" s="152" t="str">
        <f t="shared" si="4"/>
        <v>U19</v>
      </c>
      <c r="E98" s="152" t="s">
        <v>207</v>
      </c>
      <c r="F98" s="158" t="s">
        <v>125</v>
      </c>
      <c r="G98" s="154" t="str">
        <f t="shared" si="5"/>
        <v>Kůtek Vojtěch {STAR Turnov}-U19</v>
      </c>
    </row>
    <row r="99" spans="1:7" ht="14.1" customHeight="1" x14ac:dyDescent="0.3">
      <c r="A99" s="160">
        <v>141</v>
      </c>
      <c r="B99" s="161" t="s">
        <v>175</v>
      </c>
      <c r="C99" s="160">
        <v>2007</v>
      </c>
      <c r="D99" s="152" t="str">
        <f t="shared" ref="D99:D130" si="6">IF(C99="","",IF(C99&gt;=$C$1,"U11",IF(C99&gt;=$C$1-2,"U13",IF(C99&gt;=$C$1-4,"U15",IF(C99&gt;=$C$1-6,"U17","U19")))))</f>
        <v>U17</v>
      </c>
      <c r="E99" s="151" t="s">
        <v>207</v>
      </c>
      <c r="F99" s="153" t="s">
        <v>24</v>
      </c>
      <c r="G99" s="154" t="str">
        <f t="shared" ref="G99:G130" si="7">IF(B99="","",B99&amp;" "&amp;"{"&amp;F99&amp;"}"&amp;"-"&amp;D99)</f>
        <v>Lebeda Patrik {Loko Česká Lípa}-U17</v>
      </c>
    </row>
    <row r="100" spans="1:7" ht="14.1" customHeight="1" x14ac:dyDescent="0.3">
      <c r="A100" s="160">
        <v>169</v>
      </c>
      <c r="B100" s="161" t="s">
        <v>358</v>
      </c>
      <c r="C100" s="160">
        <v>2010</v>
      </c>
      <c r="D100" s="152" t="str">
        <f t="shared" si="6"/>
        <v>U13</v>
      </c>
      <c r="E100" s="152" t="s">
        <v>207</v>
      </c>
      <c r="F100" s="158" t="s">
        <v>28</v>
      </c>
      <c r="G100" s="154" t="str">
        <f t="shared" si="7"/>
        <v>Leshchenko Vitalii {KMST Liberec}-U13</v>
      </c>
    </row>
    <row r="101" spans="1:7" ht="14.1" customHeight="1" x14ac:dyDescent="0.3">
      <c r="A101" s="160">
        <v>156</v>
      </c>
      <c r="B101" s="161" t="s">
        <v>251</v>
      </c>
      <c r="C101" s="160">
        <v>2013</v>
      </c>
      <c r="D101" s="152" t="str">
        <f t="shared" si="6"/>
        <v>U11</v>
      </c>
      <c r="E101" s="152" t="s">
        <v>207</v>
      </c>
      <c r="F101" s="158" t="s">
        <v>360</v>
      </c>
      <c r="G101" s="154" t="str">
        <f t="shared" si="7"/>
        <v>Louda Ondřej {PINK Liberec}-U11</v>
      </c>
    </row>
    <row r="102" spans="1:7" ht="14.1" customHeight="1" x14ac:dyDescent="0.3">
      <c r="A102" s="160">
        <v>110</v>
      </c>
      <c r="B102" s="161" t="s">
        <v>252</v>
      </c>
      <c r="C102" s="160">
        <v>2009</v>
      </c>
      <c r="D102" s="152" t="str">
        <f t="shared" si="6"/>
        <v>U15</v>
      </c>
      <c r="E102" s="151" t="s">
        <v>207</v>
      </c>
      <c r="F102" s="153" t="s">
        <v>189</v>
      </c>
      <c r="G102" s="154" t="str">
        <f t="shared" si="7"/>
        <v>Luxík Valentýn {Jiskra Kam.Šenov}-U15</v>
      </c>
    </row>
    <row r="103" spans="1:7" ht="14.1" customHeight="1" x14ac:dyDescent="0.3">
      <c r="A103" s="160">
        <v>104</v>
      </c>
      <c r="B103" s="161" t="s">
        <v>253</v>
      </c>
      <c r="C103" s="160">
        <v>2009</v>
      </c>
      <c r="D103" s="152" t="str">
        <f t="shared" si="6"/>
        <v>U15</v>
      </c>
      <c r="E103" s="151" t="s">
        <v>207</v>
      </c>
      <c r="F103" s="153" t="s">
        <v>28</v>
      </c>
      <c r="G103" s="154" t="str">
        <f t="shared" si="7"/>
        <v>Mader Filip {KMST Liberec}-U15</v>
      </c>
    </row>
    <row r="104" spans="1:7" ht="14.1" customHeight="1" x14ac:dyDescent="0.3">
      <c r="A104" s="160">
        <v>190</v>
      </c>
      <c r="B104" s="161" t="s">
        <v>376</v>
      </c>
      <c r="C104" s="160">
        <v>2008</v>
      </c>
      <c r="D104" s="152" t="str">
        <f t="shared" si="6"/>
        <v>U15</v>
      </c>
      <c r="E104" s="152" t="s">
        <v>207</v>
      </c>
      <c r="F104" s="158" t="s">
        <v>360</v>
      </c>
      <c r="G104" s="154" t="str">
        <f t="shared" si="7"/>
        <v>Mach Petr {PINK Liberec}-U15</v>
      </c>
    </row>
    <row r="105" spans="1:7" ht="14.1" customHeight="1" x14ac:dyDescent="0.3">
      <c r="A105" s="160">
        <v>94</v>
      </c>
      <c r="B105" s="161" t="s">
        <v>254</v>
      </c>
      <c r="C105" s="160">
        <v>2010</v>
      </c>
      <c r="D105" s="152" t="str">
        <f t="shared" si="6"/>
        <v>U13</v>
      </c>
      <c r="E105" s="151" t="s">
        <v>207</v>
      </c>
      <c r="F105" s="153" t="s">
        <v>189</v>
      </c>
      <c r="G105" s="154" t="str">
        <f t="shared" si="7"/>
        <v>Malý Radovan {Jiskra Kam.Šenov}-U13</v>
      </c>
    </row>
    <row r="106" spans="1:7" ht="14.1" customHeight="1" x14ac:dyDescent="0.3">
      <c r="A106" s="160">
        <v>66</v>
      </c>
      <c r="B106" s="161" t="s">
        <v>255</v>
      </c>
      <c r="C106" s="160">
        <v>2011</v>
      </c>
      <c r="D106" s="152" t="str">
        <f t="shared" si="6"/>
        <v>U13</v>
      </c>
      <c r="E106" s="151" t="s">
        <v>207</v>
      </c>
      <c r="F106" s="153" t="s">
        <v>28</v>
      </c>
      <c r="G106" s="154" t="str">
        <f t="shared" si="7"/>
        <v>Maršík Dominik {KMST Liberec}-U13</v>
      </c>
    </row>
    <row r="107" spans="1:7" ht="14.1" customHeight="1" x14ac:dyDescent="0.3">
      <c r="A107" s="160">
        <v>83</v>
      </c>
      <c r="B107" s="161" t="s">
        <v>256</v>
      </c>
      <c r="C107" s="160">
        <v>2009</v>
      </c>
      <c r="D107" s="152" t="str">
        <f t="shared" si="6"/>
        <v>U15</v>
      </c>
      <c r="E107" s="151" t="s">
        <v>207</v>
      </c>
      <c r="F107" s="153" t="s">
        <v>28</v>
      </c>
      <c r="G107" s="154" t="str">
        <f t="shared" si="7"/>
        <v>Maršík Ondřej {KMST Liberec}-U15</v>
      </c>
    </row>
    <row r="108" spans="1:7" ht="14.1" customHeight="1" x14ac:dyDescent="0.3">
      <c r="A108" s="160">
        <v>191</v>
      </c>
      <c r="B108" s="161" t="s">
        <v>377</v>
      </c>
      <c r="C108" s="160"/>
      <c r="D108" s="152" t="str">
        <f t="shared" si="6"/>
        <v/>
      </c>
      <c r="E108" s="152" t="s">
        <v>207</v>
      </c>
      <c r="F108" s="158" t="s">
        <v>29</v>
      </c>
      <c r="G108" s="154" t="str">
        <f t="shared" si="7"/>
        <v>Mazánek Petr {Spartak Chrastava}-</v>
      </c>
    </row>
    <row r="109" spans="1:7" ht="14.1" customHeight="1" x14ac:dyDescent="0.3">
      <c r="A109" s="160">
        <v>108</v>
      </c>
      <c r="B109" s="161" t="s">
        <v>257</v>
      </c>
      <c r="C109" s="160">
        <v>2010</v>
      </c>
      <c r="D109" s="152" t="str">
        <f t="shared" si="6"/>
        <v>U13</v>
      </c>
      <c r="E109" s="151" t="s">
        <v>207</v>
      </c>
      <c r="F109" s="153" t="s">
        <v>360</v>
      </c>
      <c r="G109" s="154" t="str">
        <f t="shared" si="7"/>
        <v>Mervart Jan {PINK Liberec}-U13</v>
      </c>
    </row>
    <row r="110" spans="1:7" ht="14.1" customHeight="1" x14ac:dyDescent="0.3">
      <c r="A110" s="160">
        <v>57</v>
      </c>
      <c r="B110" s="161" t="s">
        <v>173</v>
      </c>
      <c r="C110" s="160">
        <v>2009</v>
      </c>
      <c r="D110" s="152" t="str">
        <f t="shared" si="6"/>
        <v>U15</v>
      </c>
      <c r="E110" s="151" t="s">
        <v>207</v>
      </c>
      <c r="F110" s="153" t="s">
        <v>189</v>
      </c>
      <c r="G110" s="154" t="str">
        <f t="shared" si="7"/>
        <v>Michálek Petr {Jiskra Kam.Šenov}-U15</v>
      </c>
    </row>
    <row r="111" spans="1:7" ht="14.1" customHeight="1" x14ac:dyDescent="0.3">
      <c r="A111" s="160">
        <v>59</v>
      </c>
      <c r="B111" s="161" t="s">
        <v>213</v>
      </c>
      <c r="C111" s="160">
        <v>2013</v>
      </c>
      <c r="D111" s="152" t="str">
        <f t="shared" si="6"/>
        <v>U11</v>
      </c>
      <c r="E111" s="151" t="s">
        <v>207</v>
      </c>
      <c r="F111" s="153" t="s">
        <v>125</v>
      </c>
      <c r="G111" s="154" t="str">
        <f t="shared" si="7"/>
        <v>Mikula Adam {STAR Turnov}-U11</v>
      </c>
    </row>
    <row r="112" spans="1:7" ht="14.1" customHeight="1" x14ac:dyDescent="0.3">
      <c r="A112" s="160">
        <v>125</v>
      </c>
      <c r="B112" s="161" t="s">
        <v>258</v>
      </c>
      <c r="C112" s="160">
        <v>2008</v>
      </c>
      <c r="D112" s="152" t="str">
        <f t="shared" si="6"/>
        <v>U15</v>
      </c>
      <c r="E112" s="151" t="s">
        <v>207</v>
      </c>
      <c r="F112" s="153" t="s">
        <v>360</v>
      </c>
      <c r="G112" s="154" t="str">
        <f t="shared" si="7"/>
        <v>Mizera Ondřej {PINK Liberec}-U15</v>
      </c>
    </row>
    <row r="113" spans="1:7" ht="14.1" customHeight="1" x14ac:dyDescent="0.3">
      <c r="A113" s="160">
        <v>140</v>
      </c>
      <c r="B113" s="161" t="s">
        <v>119</v>
      </c>
      <c r="C113" s="160">
        <v>2011</v>
      </c>
      <c r="D113" s="152" t="str">
        <f t="shared" si="6"/>
        <v>U13</v>
      </c>
      <c r="E113" s="151" t="s">
        <v>207</v>
      </c>
      <c r="F113" s="153" t="s">
        <v>28</v>
      </c>
      <c r="G113" s="154" t="str">
        <f t="shared" si="7"/>
        <v>Moravec David   {KMST Liberec}-U13</v>
      </c>
    </row>
    <row r="114" spans="1:7" ht="14.1" customHeight="1" x14ac:dyDescent="0.3">
      <c r="A114" s="160">
        <v>60</v>
      </c>
      <c r="B114" s="161" t="s">
        <v>124</v>
      </c>
      <c r="C114" s="160">
        <v>2009</v>
      </c>
      <c r="D114" s="152" t="str">
        <f t="shared" si="6"/>
        <v>U15</v>
      </c>
      <c r="E114" s="151" t="s">
        <v>207</v>
      </c>
      <c r="F114" s="153" t="s">
        <v>28</v>
      </c>
      <c r="G114" s="154" t="str">
        <f t="shared" si="7"/>
        <v>Motl Matyáš   {KMST Liberec}-U15</v>
      </c>
    </row>
    <row r="115" spans="1:7" ht="14.1" customHeight="1" x14ac:dyDescent="0.3">
      <c r="A115" s="160">
        <v>18</v>
      </c>
      <c r="B115" s="161" t="s">
        <v>77</v>
      </c>
      <c r="C115" s="160">
        <v>2008</v>
      </c>
      <c r="D115" s="152" t="str">
        <f t="shared" si="6"/>
        <v>U15</v>
      </c>
      <c r="E115" s="151" t="s">
        <v>207</v>
      </c>
      <c r="F115" s="153" t="s">
        <v>285</v>
      </c>
      <c r="G115" s="154" t="str">
        <f t="shared" si="7"/>
        <v>Nechvíl Richard   {Sokol Turnov}-U15</v>
      </c>
    </row>
    <row r="116" spans="1:7" ht="14.1" customHeight="1" x14ac:dyDescent="0.3">
      <c r="A116" s="160">
        <v>92</v>
      </c>
      <c r="B116" s="161" t="s">
        <v>72</v>
      </c>
      <c r="C116" s="160">
        <v>2008</v>
      </c>
      <c r="D116" s="152" t="str">
        <f t="shared" si="6"/>
        <v>U15</v>
      </c>
      <c r="E116" s="151" t="s">
        <v>207</v>
      </c>
      <c r="F116" s="153" t="s">
        <v>25</v>
      </c>
      <c r="G116" s="154" t="str">
        <f t="shared" si="7"/>
        <v>Němec Štěpán   {SKST Liberec}-U15</v>
      </c>
    </row>
    <row r="117" spans="1:7" ht="14.1" customHeight="1" x14ac:dyDescent="0.3">
      <c r="A117" s="160">
        <v>5</v>
      </c>
      <c r="B117" s="161" t="s">
        <v>78</v>
      </c>
      <c r="C117" s="160">
        <v>2005</v>
      </c>
      <c r="D117" s="152" t="str">
        <f t="shared" si="6"/>
        <v>U19</v>
      </c>
      <c r="E117" s="151" t="s">
        <v>207</v>
      </c>
      <c r="F117" s="153" t="s">
        <v>26</v>
      </c>
      <c r="G117" s="154" t="str">
        <f t="shared" si="7"/>
        <v>Nohejl Martin  {ST Frýdlant}-U19</v>
      </c>
    </row>
    <row r="118" spans="1:7" ht="14.1" customHeight="1" x14ac:dyDescent="0.3">
      <c r="A118" s="160">
        <v>3</v>
      </c>
      <c r="B118" s="161" t="s">
        <v>74</v>
      </c>
      <c r="C118" s="160">
        <v>2005</v>
      </c>
      <c r="D118" s="152" t="str">
        <f t="shared" si="6"/>
        <v>U19</v>
      </c>
      <c r="E118" s="151" t="s">
        <v>207</v>
      </c>
      <c r="F118" s="153" t="s">
        <v>26</v>
      </c>
      <c r="G118" s="154" t="str">
        <f t="shared" si="7"/>
        <v>Nohejl Matěj  {ST Frýdlant}-U19</v>
      </c>
    </row>
    <row r="119" spans="1:7" ht="14.1" customHeight="1" x14ac:dyDescent="0.3">
      <c r="A119" s="160">
        <v>7</v>
      </c>
      <c r="B119" s="161" t="s">
        <v>73</v>
      </c>
      <c r="C119" s="160">
        <v>2005</v>
      </c>
      <c r="D119" s="152" t="str">
        <f t="shared" si="6"/>
        <v>U19</v>
      </c>
      <c r="E119" s="151" t="s">
        <v>207</v>
      </c>
      <c r="F119" s="153" t="s">
        <v>26</v>
      </c>
      <c r="G119" s="154" t="str">
        <f t="shared" si="7"/>
        <v>Nohejl Václav   {ST Frýdlant}-U19</v>
      </c>
    </row>
    <row r="120" spans="1:7" ht="14.1" customHeight="1" x14ac:dyDescent="0.3">
      <c r="A120" s="160">
        <v>48</v>
      </c>
      <c r="B120" s="161" t="s">
        <v>198</v>
      </c>
      <c r="C120" s="160">
        <v>2010</v>
      </c>
      <c r="D120" s="152" t="str">
        <f t="shared" si="6"/>
        <v>U13</v>
      </c>
      <c r="E120" s="151" t="s">
        <v>207</v>
      </c>
      <c r="F120" s="153" t="s">
        <v>26</v>
      </c>
      <c r="G120" s="154" t="str">
        <f t="shared" si="7"/>
        <v>Nohejl Vojtěch {ST Frýdlant}-U13</v>
      </c>
    </row>
    <row r="121" spans="1:7" ht="14.1" customHeight="1" x14ac:dyDescent="0.3">
      <c r="A121" s="160">
        <v>127</v>
      </c>
      <c r="B121" s="161" t="s">
        <v>259</v>
      </c>
      <c r="C121" s="160">
        <v>2010</v>
      </c>
      <c r="D121" s="152" t="str">
        <f t="shared" si="6"/>
        <v>U13</v>
      </c>
      <c r="E121" s="151" t="s">
        <v>207</v>
      </c>
      <c r="F121" s="153" t="s">
        <v>291</v>
      </c>
      <c r="G121" s="154" t="str">
        <f t="shared" si="7"/>
        <v>Novák Marek {Spartak Rokytnice}-U13</v>
      </c>
    </row>
    <row r="122" spans="1:7" ht="14.1" customHeight="1" x14ac:dyDescent="0.3">
      <c r="A122" s="160">
        <v>124</v>
      </c>
      <c r="B122" s="161" t="s">
        <v>260</v>
      </c>
      <c r="C122" s="160">
        <v>2010</v>
      </c>
      <c r="D122" s="152" t="str">
        <f t="shared" si="6"/>
        <v>U13</v>
      </c>
      <c r="E122" s="151" t="s">
        <v>208</v>
      </c>
      <c r="F122" s="153" t="s">
        <v>360</v>
      </c>
      <c r="G122" s="154" t="str">
        <f t="shared" si="7"/>
        <v>Nováková Karolína {PINK Liberec}-U13</v>
      </c>
    </row>
    <row r="123" spans="1:7" ht="14.1" customHeight="1" x14ac:dyDescent="0.3">
      <c r="A123" s="160">
        <v>12</v>
      </c>
      <c r="B123" s="161" t="s">
        <v>83</v>
      </c>
      <c r="C123" s="160">
        <v>2006</v>
      </c>
      <c r="D123" s="152" t="str">
        <f t="shared" si="6"/>
        <v>U17</v>
      </c>
      <c r="E123" s="151" t="s">
        <v>208</v>
      </c>
      <c r="F123" s="153" t="s">
        <v>29</v>
      </c>
      <c r="G123" s="154" t="str">
        <f t="shared" si="7"/>
        <v>Nováková Tereza   {Spartak Chrastava}-U17</v>
      </c>
    </row>
    <row r="124" spans="1:7" ht="14.1" customHeight="1" x14ac:dyDescent="0.3">
      <c r="A124" s="160">
        <v>185</v>
      </c>
      <c r="B124" s="161" t="s">
        <v>372</v>
      </c>
      <c r="C124" s="160">
        <v>2009</v>
      </c>
      <c r="D124" s="152" t="str">
        <f t="shared" si="6"/>
        <v>U15</v>
      </c>
      <c r="E124" s="152" t="s">
        <v>207</v>
      </c>
      <c r="F124" s="158" t="s">
        <v>360</v>
      </c>
      <c r="G124" s="154" t="str">
        <f t="shared" si="7"/>
        <v>Nový Vojtěch {PINK Liberec}-U15</v>
      </c>
    </row>
    <row r="125" spans="1:7" ht="14.1" customHeight="1" x14ac:dyDescent="0.3">
      <c r="A125" s="160">
        <v>9</v>
      </c>
      <c r="B125" s="161" t="s">
        <v>181</v>
      </c>
      <c r="C125" s="160">
        <v>2009</v>
      </c>
      <c r="D125" s="152" t="str">
        <f t="shared" si="6"/>
        <v>U15</v>
      </c>
      <c r="E125" s="151" t="s">
        <v>207</v>
      </c>
      <c r="F125" s="153" t="s">
        <v>127</v>
      </c>
      <c r="G125" s="154" t="str">
        <f t="shared" si="7"/>
        <v>Nypl Patrik {B.  Jablonec n. N.}-U15</v>
      </c>
    </row>
    <row r="126" spans="1:7" ht="14.1" customHeight="1" x14ac:dyDescent="0.3">
      <c r="A126" s="160">
        <v>182</v>
      </c>
      <c r="B126" s="161" t="s">
        <v>261</v>
      </c>
      <c r="C126" s="160">
        <v>2012</v>
      </c>
      <c r="D126" s="152" t="str">
        <f t="shared" si="6"/>
        <v>U11</v>
      </c>
      <c r="E126" s="152" t="s">
        <v>207</v>
      </c>
      <c r="F126" s="158" t="s">
        <v>360</v>
      </c>
      <c r="G126" s="154" t="str">
        <f t="shared" si="7"/>
        <v>OGrady Anthony {PINK Liberec}-U11</v>
      </c>
    </row>
    <row r="127" spans="1:7" ht="14.1" customHeight="1" x14ac:dyDescent="0.3">
      <c r="A127" s="160">
        <v>105</v>
      </c>
      <c r="B127" s="161" t="s">
        <v>262</v>
      </c>
      <c r="C127" s="160">
        <v>2010</v>
      </c>
      <c r="D127" s="152" t="str">
        <f t="shared" si="6"/>
        <v>U13</v>
      </c>
      <c r="E127" s="151" t="s">
        <v>207</v>
      </c>
      <c r="F127" s="153" t="s">
        <v>127</v>
      </c>
      <c r="G127" s="154" t="str">
        <f t="shared" si="7"/>
        <v>Ondráček Josef {B.  Jablonec n. N.}-U13</v>
      </c>
    </row>
    <row r="128" spans="1:7" ht="14.1" customHeight="1" x14ac:dyDescent="0.3">
      <c r="A128" s="160">
        <v>11</v>
      </c>
      <c r="B128" s="161" t="s">
        <v>81</v>
      </c>
      <c r="C128" s="160">
        <v>2009</v>
      </c>
      <c r="D128" s="152" t="str">
        <f t="shared" si="6"/>
        <v>U15</v>
      </c>
      <c r="E128" s="151" t="s">
        <v>208</v>
      </c>
      <c r="F128" s="153" t="s">
        <v>25</v>
      </c>
      <c r="G128" s="154" t="str">
        <f t="shared" si="7"/>
        <v>Ortová Pavlína   {SKST Liberec}-U15</v>
      </c>
    </row>
    <row r="129" spans="1:7" ht="14.1" customHeight="1" x14ac:dyDescent="0.3">
      <c r="A129" s="160">
        <v>79</v>
      </c>
      <c r="B129" s="161" t="s">
        <v>263</v>
      </c>
      <c r="C129" s="160">
        <v>2011</v>
      </c>
      <c r="D129" s="152" t="str">
        <f t="shared" si="6"/>
        <v>U13</v>
      </c>
      <c r="E129" s="151" t="s">
        <v>208</v>
      </c>
      <c r="F129" s="153" t="s">
        <v>189</v>
      </c>
      <c r="G129" s="154" t="str">
        <f t="shared" si="7"/>
        <v>Palečková Veronika {Jiskra Kam.Šenov}-U13</v>
      </c>
    </row>
    <row r="130" spans="1:7" ht="14.1" customHeight="1" x14ac:dyDescent="0.3">
      <c r="A130" s="160">
        <v>100</v>
      </c>
      <c r="B130" s="161" t="s">
        <v>264</v>
      </c>
      <c r="C130" s="160">
        <v>2010</v>
      </c>
      <c r="D130" s="152" t="str">
        <f t="shared" si="6"/>
        <v>U13</v>
      </c>
      <c r="E130" s="151" t="s">
        <v>207</v>
      </c>
      <c r="F130" s="153" t="s">
        <v>28</v>
      </c>
      <c r="G130" s="154" t="str">
        <f t="shared" si="7"/>
        <v>Pařízek Ondřej {KMST Liberec}-U13</v>
      </c>
    </row>
    <row r="131" spans="1:7" ht="14.1" customHeight="1" x14ac:dyDescent="0.25">
      <c r="A131" s="152"/>
      <c r="B131" s="162" t="s">
        <v>383</v>
      </c>
      <c r="C131" s="163">
        <v>2009</v>
      </c>
      <c r="D131" s="152" t="str">
        <f t="shared" ref="D131:D162" si="8">IF(C131="","",IF(C131&gt;=$C$1,"U11",IF(C131&gt;=$C$1-2,"U13",IF(C131&gt;=$C$1-4,"U15",IF(C131&gt;=$C$1-6,"U17","U19")))))</f>
        <v>U15</v>
      </c>
      <c r="E131" s="163" t="s">
        <v>207</v>
      </c>
      <c r="F131" s="164" t="s">
        <v>28</v>
      </c>
      <c r="G131" s="154" t="str">
        <f t="shared" ref="G131:G162" si="9">IF(B131="","",B131&amp;" "&amp;"{"&amp;F131&amp;"}"&amp;"-"&amp;D131)</f>
        <v>Pecka Matěj {KMST Liberec}-U15</v>
      </c>
    </row>
    <row r="132" spans="1:7" ht="14.1" customHeight="1" x14ac:dyDescent="0.3">
      <c r="A132" s="160">
        <v>153</v>
      </c>
      <c r="B132" s="161" t="s">
        <v>265</v>
      </c>
      <c r="C132" s="160">
        <v>2008</v>
      </c>
      <c r="D132" s="152" t="str">
        <f t="shared" si="8"/>
        <v>U15</v>
      </c>
      <c r="E132" s="152" t="s">
        <v>207</v>
      </c>
      <c r="F132" s="158" t="s">
        <v>360</v>
      </c>
      <c r="G132" s="154" t="str">
        <f t="shared" si="9"/>
        <v>Pech Lukáš {PINK Liberec}-U15</v>
      </c>
    </row>
    <row r="133" spans="1:7" ht="14.1" customHeight="1" x14ac:dyDescent="0.3">
      <c r="A133" s="160">
        <v>153</v>
      </c>
      <c r="B133" s="161" t="s">
        <v>266</v>
      </c>
      <c r="C133" s="160">
        <v>2008</v>
      </c>
      <c r="D133" s="152" t="str">
        <f t="shared" si="8"/>
        <v>U15</v>
      </c>
      <c r="E133" s="155" t="s">
        <v>208</v>
      </c>
      <c r="F133" s="156" t="s">
        <v>292</v>
      </c>
      <c r="G133" s="154" t="str">
        <f t="shared" si="9"/>
        <v>Pěničková Karolína {Orel Lomnice}-U15</v>
      </c>
    </row>
    <row r="134" spans="1:7" ht="14.1" customHeight="1" x14ac:dyDescent="0.3">
      <c r="A134" s="160">
        <v>35</v>
      </c>
      <c r="B134" s="161" t="s">
        <v>90</v>
      </c>
      <c r="C134" s="160">
        <v>2011</v>
      </c>
      <c r="D134" s="152" t="str">
        <f t="shared" si="8"/>
        <v>U13</v>
      </c>
      <c r="E134" s="151" t="s">
        <v>207</v>
      </c>
      <c r="F134" s="153" t="s">
        <v>25</v>
      </c>
      <c r="G134" s="154" t="str">
        <f t="shared" si="9"/>
        <v>Perlík Josef   {SKST Liberec}-U13</v>
      </c>
    </row>
    <row r="135" spans="1:7" ht="14.1" customHeight="1" x14ac:dyDescent="0.3">
      <c r="A135" s="160">
        <v>61</v>
      </c>
      <c r="B135" s="161" t="s">
        <v>120</v>
      </c>
      <c r="C135" s="160">
        <v>2011</v>
      </c>
      <c r="D135" s="152" t="str">
        <f t="shared" si="8"/>
        <v>U13</v>
      </c>
      <c r="E135" s="151" t="s">
        <v>208</v>
      </c>
      <c r="F135" s="153" t="s">
        <v>126</v>
      </c>
      <c r="G135" s="154" t="str">
        <f t="shared" si="9"/>
        <v>Petrusová Terezie  {Jiskra K. Šenov}-U13</v>
      </c>
    </row>
    <row r="136" spans="1:7" ht="14.1" customHeight="1" x14ac:dyDescent="0.3">
      <c r="A136" s="160">
        <v>144</v>
      </c>
      <c r="B136" s="161" t="s">
        <v>267</v>
      </c>
      <c r="C136" s="160">
        <v>2014</v>
      </c>
      <c r="D136" s="152" t="str">
        <f t="shared" si="8"/>
        <v>U11</v>
      </c>
      <c r="E136" s="155" t="s">
        <v>207</v>
      </c>
      <c r="F136" s="156" t="s">
        <v>161</v>
      </c>
      <c r="G136" s="154" t="str">
        <f t="shared" si="9"/>
        <v>Pinc Jonáš {AST K. Šenov}-U11</v>
      </c>
    </row>
    <row r="137" spans="1:7" ht="14.1" customHeight="1" x14ac:dyDescent="0.3">
      <c r="A137" s="160">
        <v>161</v>
      </c>
      <c r="B137" s="161" t="s">
        <v>188</v>
      </c>
      <c r="C137" s="160">
        <v>2007</v>
      </c>
      <c r="D137" s="152" t="str">
        <f t="shared" si="8"/>
        <v>U17</v>
      </c>
      <c r="E137" s="152" t="s">
        <v>207</v>
      </c>
      <c r="F137" s="158" t="s">
        <v>24</v>
      </c>
      <c r="G137" s="154" t="str">
        <f t="shared" si="9"/>
        <v>Pittner Jiří {Loko Česká Lípa}-U17</v>
      </c>
    </row>
    <row r="138" spans="1:7" ht="14.1" customHeight="1" x14ac:dyDescent="0.3">
      <c r="A138" s="160">
        <v>128</v>
      </c>
      <c r="B138" s="161" t="s">
        <v>357</v>
      </c>
      <c r="C138" s="160">
        <v>2008</v>
      </c>
      <c r="D138" s="152" t="str">
        <f t="shared" si="8"/>
        <v>U15</v>
      </c>
      <c r="E138" s="151" t="s">
        <v>207</v>
      </c>
      <c r="F138" s="153" t="s">
        <v>360</v>
      </c>
      <c r="G138" s="154" t="str">
        <f t="shared" si="9"/>
        <v>Pol Matouš {PINK Liberec}-U15</v>
      </c>
    </row>
    <row r="139" spans="1:7" ht="14.1" customHeight="1" x14ac:dyDescent="0.3">
      <c r="A139" s="160">
        <v>90</v>
      </c>
      <c r="B139" s="161" t="s">
        <v>183</v>
      </c>
      <c r="C139" s="160">
        <v>2005</v>
      </c>
      <c r="D139" s="152" t="str">
        <f t="shared" si="8"/>
        <v>U19</v>
      </c>
      <c r="E139" s="151" t="s">
        <v>207</v>
      </c>
      <c r="F139" s="153" t="s">
        <v>25</v>
      </c>
      <c r="G139" s="154" t="str">
        <f t="shared" si="9"/>
        <v>Porš Zdeněk {SKST Liberec}-U19</v>
      </c>
    </row>
    <row r="140" spans="1:7" ht="14.1" customHeight="1" x14ac:dyDescent="0.3">
      <c r="A140" s="160">
        <v>49</v>
      </c>
      <c r="B140" s="161" t="s">
        <v>180</v>
      </c>
      <c r="C140" s="160">
        <v>2005</v>
      </c>
      <c r="D140" s="152" t="str">
        <f t="shared" si="8"/>
        <v>U19</v>
      </c>
      <c r="E140" s="151" t="s">
        <v>207</v>
      </c>
      <c r="F140" s="153" t="s">
        <v>25</v>
      </c>
      <c r="G140" s="154" t="str">
        <f t="shared" si="9"/>
        <v>Posledník Matouš {SKST Liberec}-U19</v>
      </c>
    </row>
    <row r="141" spans="1:7" ht="14.1" customHeight="1" x14ac:dyDescent="0.3">
      <c r="A141" s="160">
        <v>38</v>
      </c>
      <c r="B141" s="161" t="s">
        <v>268</v>
      </c>
      <c r="C141" s="160">
        <v>2007</v>
      </c>
      <c r="D141" s="152" t="str">
        <f t="shared" si="8"/>
        <v>U17</v>
      </c>
      <c r="E141" s="157" t="s">
        <v>208</v>
      </c>
      <c r="F141" s="154" t="s">
        <v>161</v>
      </c>
      <c r="G141" s="154" t="str">
        <f t="shared" si="9"/>
        <v>Prousková Barbora {AST K. Šenov}-U17</v>
      </c>
    </row>
    <row r="142" spans="1:7" ht="14.1" customHeight="1" x14ac:dyDescent="0.3">
      <c r="A142" s="160">
        <v>160</v>
      </c>
      <c r="B142" s="161" t="s">
        <v>172</v>
      </c>
      <c r="C142" s="160">
        <v>2008</v>
      </c>
      <c r="D142" s="152" t="str">
        <f t="shared" si="8"/>
        <v>U15</v>
      </c>
      <c r="E142" s="152" t="s">
        <v>207</v>
      </c>
      <c r="F142" s="158" t="s">
        <v>24</v>
      </c>
      <c r="G142" s="154" t="str">
        <f t="shared" si="9"/>
        <v>Pukowiec Matyáš {Loko Česká Lípa}-U15</v>
      </c>
    </row>
    <row r="143" spans="1:7" ht="14.1" customHeight="1" x14ac:dyDescent="0.3">
      <c r="A143" s="160">
        <v>13</v>
      </c>
      <c r="B143" s="161" t="s">
        <v>82</v>
      </c>
      <c r="C143" s="160">
        <v>2008</v>
      </c>
      <c r="D143" s="152" t="str">
        <f t="shared" si="8"/>
        <v>U15</v>
      </c>
      <c r="E143" s="151" t="s">
        <v>208</v>
      </c>
      <c r="F143" s="153" t="s">
        <v>25</v>
      </c>
      <c r="G143" s="154" t="str">
        <f t="shared" si="9"/>
        <v>Pytlounová Nikola  {SKST Liberec}-U15</v>
      </c>
    </row>
    <row r="144" spans="1:7" ht="14.1" customHeight="1" x14ac:dyDescent="0.3">
      <c r="A144" s="160">
        <v>181</v>
      </c>
      <c r="B144" s="161" t="s">
        <v>269</v>
      </c>
      <c r="C144" s="160">
        <v>2008</v>
      </c>
      <c r="D144" s="152" t="str">
        <f t="shared" si="8"/>
        <v>U15</v>
      </c>
      <c r="E144" s="152" t="s">
        <v>207</v>
      </c>
      <c r="F144" s="158" t="s">
        <v>360</v>
      </c>
      <c r="G144" s="154" t="str">
        <f t="shared" si="9"/>
        <v>Rada Tomáš {PINK Liberec}-U15</v>
      </c>
    </row>
    <row r="145" spans="1:7" ht="14.1" customHeight="1" x14ac:dyDescent="0.3">
      <c r="A145" s="160">
        <v>177</v>
      </c>
      <c r="B145" s="161" t="s">
        <v>369</v>
      </c>
      <c r="C145" s="160">
        <v>2011</v>
      </c>
      <c r="D145" s="152" t="str">
        <f t="shared" si="8"/>
        <v>U13</v>
      </c>
      <c r="E145" s="152" t="s">
        <v>207</v>
      </c>
      <c r="F145" s="158" t="s">
        <v>125</v>
      </c>
      <c r="G145" s="154" t="str">
        <f t="shared" si="9"/>
        <v>Rákosník Robinson {STAR Turnov}-U13</v>
      </c>
    </row>
    <row r="146" spans="1:7" ht="14.1" customHeight="1" x14ac:dyDescent="0.3">
      <c r="A146" s="160">
        <v>70</v>
      </c>
      <c r="B146" s="161" t="s">
        <v>116</v>
      </c>
      <c r="C146" s="160">
        <v>2011</v>
      </c>
      <c r="D146" s="152" t="str">
        <f t="shared" si="8"/>
        <v>U13</v>
      </c>
      <c r="E146" s="151" t="s">
        <v>207</v>
      </c>
      <c r="F146" s="153" t="s">
        <v>25</v>
      </c>
      <c r="G146" s="154" t="str">
        <f t="shared" si="9"/>
        <v>Resl Teodor  {SKST Liberec}-U13</v>
      </c>
    </row>
    <row r="147" spans="1:7" ht="14.1" customHeight="1" x14ac:dyDescent="0.3">
      <c r="A147" s="160">
        <v>53</v>
      </c>
      <c r="B147" s="161" t="s">
        <v>195</v>
      </c>
      <c r="C147" s="160">
        <v>2011</v>
      </c>
      <c r="D147" s="152" t="str">
        <f t="shared" si="8"/>
        <v>U13</v>
      </c>
      <c r="E147" s="151" t="s">
        <v>207</v>
      </c>
      <c r="F147" s="153" t="s">
        <v>125</v>
      </c>
      <c r="G147" s="154" t="str">
        <f t="shared" si="9"/>
        <v>Roubíček Petr {STAR Turnov}-U13</v>
      </c>
    </row>
    <row r="148" spans="1:7" ht="14.1" customHeight="1" x14ac:dyDescent="0.3">
      <c r="A148" s="160">
        <v>128</v>
      </c>
      <c r="B148" s="161" t="s">
        <v>211</v>
      </c>
      <c r="C148" s="160">
        <v>2007</v>
      </c>
      <c r="D148" s="152" t="str">
        <f t="shared" si="8"/>
        <v>U17</v>
      </c>
      <c r="E148" s="151" t="s">
        <v>207</v>
      </c>
      <c r="F148" s="153" t="s">
        <v>167</v>
      </c>
      <c r="G148" s="154" t="str">
        <f t="shared" si="9"/>
        <v>Rozsíval Ondřej {Sparta Praha}-U17</v>
      </c>
    </row>
    <row r="149" spans="1:7" ht="14.1" customHeight="1" x14ac:dyDescent="0.3">
      <c r="A149" s="160">
        <v>175</v>
      </c>
      <c r="B149" s="161" t="s">
        <v>270</v>
      </c>
      <c r="C149" s="160">
        <v>2010</v>
      </c>
      <c r="D149" s="152" t="str">
        <f t="shared" si="8"/>
        <v>U13</v>
      </c>
      <c r="E149" s="152" t="s">
        <v>207</v>
      </c>
      <c r="F149" s="158" t="s">
        <v>28</v>
      </c>
      <c r="G149" s="154" t="str">
        <f t="shared" si="9"/>
        <v>Rožec Vít {KMST Liberec}-U13</v>
      </c>
    </row>
    <row r="150" spans="1:7" ht="14.1" customHeight="1" x14ac:dyDescent="0.3">
      <c r="A150" s="160">
        <v>184</v>
      </c>
      <c r="B150" s="161" t="s">
        <v>371</v>
      </c>
      <c r="C150" s="160">
        <v>2010</v>
      </c>
      <c r="D150" s="152" t="str">
        <f t="shared" si="8"/>
        <v>U13</v>
      </c>
      <c r="E150" s="152" t="s">
        <v>208</v>
      </c>
      <c r="F150" s="158" t="s">
        <v>360</v>
      </c>
      <c r="G150" s="154" t="str">
        <f t="shared" si="9"/>
        <v>Růžková Stella {PINK Liberec}-U13</v>
      </c>
    </row>
    <row r="151" spans="1:7" ht="14.1" customHeight="1" x14ac:dyDescent="0.3">
      <c r="A151" s="160">
        <v>98</v>
      </c>
      <c r="B151" s="161" t="s">
        <v>271</v>
      </c>
      <c r="C151" s="160">
        <v>2009</v>
      </c>
      <c r="D151" s="152" t="str">
        <f t="shared" si="8"/>
        <v>U15</v>
      </c>
      <c r="E151" s="151" t="s">
        <v>207</v>
      </c>
      <c r="F151" s="153" t="s">
        <v>127</v>
      </c>
      <c r="G151" s="154" t="str">
        <f t="shared" si="9"/>
        <v>Sacher Josef {B.  Jablonec n. N.}-U15</v>
      </c>
    </row>
    <row r="152" spans="1:7" ht="14.1" customHeight="1" x14ac:dyDescent="0.3">
      <c r="A152" s="160">
        <v>63</v>
      </c>
      <c r="B152" s="161" t="s">
        <v>108</v>
      </c>
      <c r="C152" s="160">
        <v>2008</v>
      </c>
      <c r="D152" s="152" t="str">
        <f t="shared" si="8"/>
        <v>U15</v>
      </c>
      <c r="E152" s="151" t="s">
        <v>207</v>
      </c>
      <c r="F152" s="153" t="s">
        <v>30</v>
      </c>
      <c r="G152" s="154" t="str">
        <f t="shared" si="9"/>
        <v>Salaba Marek   {Spartak Smržovka}-U15</v>
      </c>
    </row>
    <row r="153" spans="1:7" ht="14.1" customHeight="1" x14ac:dyDescent="0.3">
      <c r="A153" s="160">
        <v>111</v>
      </c>
      <c r="B153" s="161" t="s">
        <v>176</v>
      </c>
      <c r="C153" s="160">
        <v>2008</v>
      </c>
      <c r="D153" s="152" t="str">
        <f t="shared" si="8"/>
        <v>U15</v>
      </c>
      <c r="E153" s="151" t="s">
        <v>207</v>
      </c>
      <c r="F153" s="153" t="s">
        <v>29</v>
      </c>
      <c r="G153" s="154" t="str">
        <f t="shared" si="9"/>
        <v>Sehnoutka Jakub {Spartak Chrastava}-U15</v>
      </c>
    </row>
    <row r="154" spans="1:7" ht="14.1" customHeight="1" x14ac:dyDescent="0.3">
      <c r="A154" s="160">
        <v>71</v>
      </c>
      <c r="B154" s="161" t="s">
        <v>107</v>
      </c>
      <c r="C154" s="160">
        <v>2008</v>
      </c>
      <c r="D154" s="152" t="str">
        <f t="shared" si="8"/>
        <v>U15</v>
      </c>
      <c r="E154" s="151" t="s">
        <v>207</v>
      </c>
      <c r="F154" s="153" t="s">
        <v>29</v>
      </c>
      <c r="G154" s="154" t="str">
        <f t="shared" si="9"/>
        <v>Sehnoutka Matěj   {Spartak Chrastava}-U15</v>
      </c>
    </row>
    <row r="155" spans="1:7" ht="14.1" customHeight="1" x14ac:dyDescent="0.3">
      <c r="A155" s="160">
        <v>139</v>
      </c>
      <c r="B155" s="161" t="s">
        <v>365</v>
      </c>
      <c r="C155" s="160">
        <v>2010</v>
      </c>
      <c r="D155" s="152" t="str">
        <f t="shared" si="8"/>
        <v>U13</v>
      </c>
      <c r="E155" s="151" t="s">
        <v>207</v>
      </c>
      <c r="F155" s="153" t="s">
        <v>360</v>
      </c>
      <c r="G155" s="154" t="str">
        <f t="shared" si="9"/>
        <v>Sechovský Matěj {PINK Liberec}-U13</v>
      </c>
    </row>
    <row r="156" spans="1:7" ht="14.1" customHeight="1" x14ac:dyDescent="0.3">
      <c r="A156" s="160">
        <v>109</v>
      </c>
      <c r="B156" s="161" t="s">
        <v>122</v>
      </c>
      <c r="C156" s="160">
        <v>2010</v>
      </c>
      <c r="D156" s="152" t="str">
        <f t="shared" si="8"/>
        <v>U13</v>
      </c>
      <c r="E156" s="151" t="s">
        <v>207</v>
      </c>
      <c r="F156" s="153" t="s">
        <v>29</v>
      </c>
      <c r="G156" s="154" t="str">
        <f t="shared" si="9"/>
        <v>Severýn Kryštof  {Spartak Chrastava}-U13</v>
      </c>
    </row>
    <row r="157" spans="1:7" ht="14.1" customHeight="1" x14ac:dyDescent="0.3">
      <c r="A157" s="160">
        <v>121</v>
      </c>
      <c r="B157" s="161" t="s">
        <v>272</v>
      </c>
      <c r="C157" s="160">
        <v>2008</v>
      </c>
      <c r="D157" s="152" t="str">
        <f t="shared" si="8"/>
        <v>U15</v>
      </c>
      <c r="E157" s="151" t="s">
        <v>207</v>
      </c>
      <c r="F157" s="150" t="s">
        <v>286</v>
      </c>
      <c r="G157" s="154" t="str">
        <f t="shared" si="9"/>
        <v>Skalský Martin {Sokol Semily}-U15</v>
      </c>
    </row>
    <row r="158" spans="1:7" ht="14.1" customHeight="1" x14ac:dyDescent="0.3">
      <c r="A158" s="160">
        <v>167</v>
      </c>
      <c r="B158" s="161" t="s">
        <v>367</v>
      </c>
      <c r="C158" s="160">
        <v>2013</v>
      </c>
      <c r="D158" s="152" t="str">
        <f t="shared" si="8"/>
        <v>U11</v>
      </c>
      <c r="E158" s="152" t="s">
        <v>207</v>
      </c>
      <c r="F158" s="158" t="s">
        <v>189</v>
      </c>
      <c r="G158" s="154" t="str">
        <f t="shared" si="9"/>
        <v>Soukup Dominik {Jiskra Kam.Šenov}-U11</v>
      </c>
    </row>
    <row r="159" spans="1:7" ht="14.1" customHeight="1" x14ac:dyDescent="0.25">
      <c r="A159" s="152"/>
      <c r="B159" s="162" t="s">
        <v>382</v>
      </c>
      <c r="C159" s="163">
        <v>2010</v>
      </c>
      <c r="D159" s="152" t="str">
        <f t="shared" si="8"/>
        <v>U13</v>
      </c>
      <c r="E159" s="163" t="s">
        <v>208</v>
      </c>
      <c r="F159" s="164" t="s">
        <v>360</v>
      </c>
      <c r="G159" s="154" t="str">
        <f t="shared" si="9"/>
        <v>Soukupová Magdaléna {PINK Liberec}-U13</v>
      </c>
    </row>
    <row r="160" spans="1:7" ht="14.1" customHeight="1" x14ac:dyDescent="0.3">
      <c r="A160" s="160">
        <v>31</v>
      </c>
      <c r="B160" s="161" t="s">
        <v>100</v>
      </c>
      <c r="C160" s="160">
        <v>2006</v>
      </c>
      <c r="D160" s="152" t="str">
        <f t="shared" si="8"/>
        <v>U17</v>
      </c>
      <c r="E160" s="151" t="s">
        <v>207</v>
      </c>
      <c r="F160" s="153" t="s">
        <v>125</v>
      </c>
      <c r="G160" s="154" t="str">
        <f t="shared" si="9"/>
        <v>Stach Vojtěch  {STAR Turnov}-U17</v>
      </c>
    </row>
    <row r="161" spans="1:7" ht="14.1" customHeight="1" x14ac:dyDescent="0.3">
      <c r="A161" s="160">
        <v>74</v>
      </c>
      <c r="B161" s="161" t="s">
        <v>123</v>
      </c>
      <c r="C161" s="160">
        <v>2011</v>
      </c>
      <c r="D161" s="152" t="str">
        <f t="shared" si="8"/>
        <v>U13</v>
      </c>
      <c r="E161" s="151" t="s">
        <v>207</v>
      </c>
      <c r="F161" s="153" t="s">
        <v>28</v>
      </c>
      <c r="G161" s="154" t="str">
        <f t="shared" si="9"/>
        <v>Sulovský Kryštof  {KMST Liberec}-U13</v>
      </c>
    </row>
    <row r="162" spans="1:7" ht="14.1" customHeight="1" x14ac:dyDescent="0.3">
      <c r="A162" s="160">
        <v>64</v>
      </c>
      <c r="B162" s="161" t="s">
        <v>215</v>
      </c>
      <c r="C162" s="160">
        <v>2009</v>
      </c>
      <c r="D162" s="152" t="str">
        <f t="shared" si="8"/>
        <v>U15</v>
      </c>
      <c r="E162" s="151" t="s">
        <v>207</v>
      </c>
      <c r="F162" s="153" t="s">
        <v>125</v>
      </c>
      <c r="G162" s="154" t="str">
        <f t="shared" si="9"/>
        <v>Svoboda Daniel {STAR Turnov}-U15</v>
      </c>
    </row>
    <row r="163" spans="1:7" ht="14.1" customHeight="1" x14ac:dyDescent="0.3">
      <c r="A163" s="160">
        <v>76</v>
      </c>
      <c r="B163" s="161" t="s">
        <v>218</v>
      </c>
      <c r="C163" s="160">
        <v>2011</v>
      </c>
      <c r="D163" s="152" t="str">
        <f t="shared" ref="D163:D193" si="10">IF(C163="","",IF(C163&gt;=$C$1,"U11",IF(C163&gt;=$C$1-2,"U13",IF(C163&gt;=$C$1-4,"U15",IF(C163&gt;=$C$1-6,"U17","U19")))))</f>
        <v>U13</v>
      </c>
      <c r="E163" s="151" t="s">
        <v>208</v>
      </c>
      <c r="F163" s="153" t="s">
        <v>189</v>
      </c>
      <c r="G163" s="154" t="str">
        <f t="shared" ref="G163:G194" si="11">IF(B163="","",B163&amp;" "&amp;"{"&amp;F163&amp;"}"&amp;"-"&amp;D163)</f>
        <v>Svobodová Karolína {Jiskra Kam.Šenov}-U13</v>
      </c>
    </row>
    <row r="164" spans="1:7" ht="14.1" customHeight="1" x14ac:dyDescent="0.3">
      <c r="A164" s="160">
        <v>119</v>
      </c>
      <c r="B164" s="161" t="s">
        <v>273</v>
      </c>
      <c r="C164" s="160">
        <v>2011</v>
      </c>
      <c r="D164" s="152" t="str">
        <f t="shared" si="10"/>
        <v>U13</v>
      </c>
      <c r="E164" s="151" t="s">
        <v>208</v>
      </c>
      <c r="F164" s="153" t="s">
        <v>293</v>
      </c>
      <c r="G164" s="154" t="str">
        <f t="shared" si="11"/>
        <v>Šálená Klára {Sokol M.Hradiště}-U13</v>
      </c>
    </row>
    <row r="165" spans="1:7" ht="14.1" customHeight="1" x14ac:dyDescent="0.3">
      <c r="A165" s="160">
        <v>68</v>
      </c>
      <c r="B165" s="161" t="s">
        <v>274</v>
      </c>
      <c r="C165" s="160">
        <v>2006</v>
      </c>
      <c r="D165" s="152" t="str">
        <f t="shared" si="10"/>
        <v>U17</v>
      </c>
      <c r="E165" s="151" t="s">
        <v>207</v>
      </c>
      <c r="F165" s="153" t="s">
        <v>361</v>
      </c>
      <c r="G165" s="154" t="str">
        <f t="shared" si="11"/>
        <v>Šálený Petr {Sokol Mn. Hradiště}-U17</v>
      </c>
    </row>
    <row r="166" spans="1:7" ht="14.1" customHeight="1" x14ac:dyDescent="0.3">
      <c r="A166" s="160">
        <v>186</v>
      </c>
      <c r="B166" s="161" t="s">
        <v>373</v>
      </c>
      <c r="C166" s="160">
        <v>2012</v>
      </c>
      <c r="D166" s="152" t="str">
        <f t="shared" si="10"/>
        <v>U11</v>
      </c>
      <c r="E166" s="152" t="s">
        <v>207</v>
      </c>
      <c r="F166" s="158" t="s">
        <v>381</v>
      </c>
      <c r="G166" s="154" t="str">
        <f t="shared" si="11"/>
        <v>Šedina Petr {Hrádek n.N.}-U11</v>
      </c>
    </row>
    <row r="167" spans="1:7" ht="14.1" customHeight="1" x14ac:dyDescent="0.3">
      <c r="A167" s="160">
        <v>22</v>
      </c>
      <c r="B167" s="161" t="s">
        <v>86</v>
      </c>
      <c r="C167" s="160">
        <v>2005</v>
      </c>
      <c r="D167" s="152" t="str">
        <f t="shared" si="10"/>
        <v>U19</v>
      </c>
      <c r="E167" s="151" t="s">
        <v>207</v>
      </c>
      <c r="F167" s="153" t="s">
        <v>25</v>
      </c>
      <c r="G167" s="154" t="str">
        <f t="shared" si="11"/>
        <v>Šedo Pavel  {SKST Liberec}-U19</v>
      </c>
    </row>
    <row r="168" spans="1:7" ht="14.1" customHeight="1" x14ac:dyDescent="0.3">
      <c r="A168" s="160">
        <v>42</v>
      </c>
      <c r="B168" s="161" t="s">
        <v>112</v>
      </c>
      <c r="C168" s="160">
        <v>2007</v>
      </c>
      <c r="D168" s="152" t="str">
        <f t="shared" si="10"/>
        <v>U17</v>
      </c>
      <c r="E168" s="151" t="s">
        <v>207</v>
      </c>
      <c r="F168" s="153" t="s">
        <v>125</v>
      </c>
      <c r="G168" s="154" t="str">
        <f t="shared" si="11"/>
        <v>Šerpán Radek   {STAR Turnov}-U17</v>
      </c>
    </row>
    <row r="169" spans="1:7" ht="14.1" customHeight="1" x14ac:dyDescent="0.3">
      <c r="A169" s="160">
        <v>93</v>
      </c>
      <c r="B169" s="161" t="s">
        <v>275</v>
      </c>
      <c r="C169" s="160">
        <v>2010</v>
      </c>
      <c r="D169" s="152" t="str">
        <f t="shared" si="10"/>
        <v>U13</v>
      </c>
      <c r="E169" s="151" t="s">
        <v>207</v>
      </c>
      <c r="F169" s="153" t="s">
        <v>24</v>
      </c>
      <c r="G169" s="154" t="str">
        <f t="shared" si="11"/>
        <v>Škorpil Jaroslav {Loko Česká Lípa}-U13</v>
      </c>
    </row>
    <row r="170" spans="1:7" ht="14.1" customHeight="1" x14ac:dyDescent="0.3">
      <c r="A170" s="160">
        <v>171</v>
      </c>
      <c r="B170" s="161" t="s">
        <v>276</v>
      </c>
      <c r="C170" s="160">
        <v>2013</v>
      </c>
      <c r="D170" s="152" t="str">
        <f t="shared" si="10"/>
        <v>U11</v>
      </c>
      <c r="E170" s="152" t="s">
        <v>207</v>
      </c>
      <c r="F170" s="158" t="s">
        <v>360</v>
      </c>
      <c r="G170" s="154" t="str">
        <f t="shared" si="11"/>
        <v>Špůr Vendelín {PINK Liberec}-U11</v>
      </c>
    </row>
    <row r="171" spans="1:7" ht="14.1" customHeight="1" x14ac:dyDescent="0.3">
      <c r="A171" s="160">
        <v>151</v>
      </c>
      <c r="B171" s="161" t="s">
        <v>206</v>
      </c>
      <c r="C171" s="160">
        <v>2011</v>
      </c>
      <c r="D171" s="152" t="str">
        <f t="shared" si="10"/>
        <v>U13</v>
      </c>
      <c r="E171" s="155" t="s">
        <v>207</v>
      </c>
      <c r="F171" s="156" t="s">
        <v>28</v>
      </c>
      <c r="G171" s="154" t="str">
        <f t="shared" si="11"/>
        <v>Šrámek Matouš {KMST Liberec}-U13</v>
      </c>
    </row>
    <row r="172" spans="1:7" ht="14.1" customHeight="1" x14ac:dyDescent="0.3">
      <c r="A172" s="160">
        <v>37</v>
      </c>
      <c r="B172" s="161" t="s">
        <v>106</v>
      </c>
      <c r="C172" s="160">
        <v>2010</v>
      </c>
      <c r="D172" s="152" t="str">
        <f t="shared" si="10"/>
        <v>U13</v>
      </c>
      <c r="E172" s="151" t="s">
        <v>207</v>
      </c>
      <c r="F172" s="153" t="s">
        <v>360</v>
      </c>
      <c r="G172" s="154" t="str">
        <f t="shared" si="11"/>
        <v>Šťastný Jiří  {PINK Liberec}-U13</v>
      </c>
    </row>
    <row r="173" spans="1:7" ht="14.1" customHeight="1" x14ac:dyDescent="0.3">
      <c r="A173" s="160">
        <v>117</v>
      </c>
      <c r="B173" s="161" t="s">
        <v>277</v>
      </c>
      <c r="C173" s="160">
        <v>2007</v>
      </c>
      <c r="D173" s="152" t="str">
        <f t="shared" si="10"/>
        <v>U17</v>
      </c>
      <c r="E173" s="151" t="s">
        <v>207</v>
      </c>
      <c r="F173" s="153" t="s">
        <v>286</v>
      </c>
      <c r="G173" s="154" t="str">
        <f t="shared" si="11"/>
        <v>Štrohalm Martin {Sokol Semily}-U17</v>
      </c>
    </row>
    <row r="174" spans="1:7" ht="14.1" customHeight="1" x14ac:dyDescent="0.3">
      <c r="A174" s="160">
        <v>51</v>
      </c>
      <c r="B174" s="161" t="s">
        <v>109</v>
      </c>
      <c r="C174" s="160">
        <v>2009</v>
      </c>
      <c r="D174" s="152" t="str">
        <f t="shared" si="10"/>
        <v>U15</v>
      </c>
      <c r="E174" s="151" t="s">
        <v>207</v>
      </c>
      <c r="F174" s="153" t="s">
        <v>125</v>
      </c>
      <c r="G174" s="154" t="str">
        <f t="shared" si="11"/>
        <v>Táborský Václav  {STAR Turnov}-U15</v>
      </c>
    </row>
    <row r="175" spans="1:7" ht="14.1" customHeight="1" x14ac:dyDescent="0.3">
      <c r="A175" s="160">
        <v>2</v>
      </c>
      <c r="B175" s="161" t="s">
        <v>168</v>
      </c>
      <c r="C175" s="160">
        <v>2009</v>
      </c>
      <c r="D175" s="152" t="str">
        <f t="shared" si="10"/>
        <v>U15</v>
      </c>
      <c r="E175" s="151" t="s">
        <v>207</v>
      </c>
      <c r="F175" s="153" t="s">
        <v>25</v>
      </c>
      <c r="G175" s="154" t="str">
        <f t="shared" si="11"/>
        <v>Tietze Alfons {SKST Liberec}-U15</v>
      </c>
    </row>
    <row r="176" spans="1:7" ht="14.1" customHeight="1" x14ac:dyDescent="0.3">
      <c r="A176" s="160">
        <v>192</v>
      </c>
      <c r="B176" s="161" t="s">
        <v>378</v>
      </c>
      <c r="C176" s="160">
        <v>2015</v>
      </c>
      <c r="D176" s="152" t="str">
        <f t="shared" si="10"/>
        <v>U11</v>
      </c>
      <c r="E176" s="152" t="s">
        <v>208</v>
      </c>
      <c r="F176" s="158" t="s">
        <v>381</v>
      </c>
      <c r="G176" s="154" t="str">
        <f t="shared" si="11"/>
        <v>Trávníčková Tereza {Hrádek n.N.}-U11</v>
      </c>
    </row>
    <row r="177" spans="1:7" ht="14.1" customHeight="1" x14ac:dyDescent="0.3">
      <c r="A177" s="160">
        <v>67</v>
      </c>
      <c r="B177" s="161" t="s">
        <v>169</v>
      </c>
      <c r="C177" s="160">
        <v>2010</v>
      </c>
      <c r="D177" s="152" t="str">
        <f t="shared" si="10"/>
        <v>U13</v>
      </c>
      <c r="E177" s="151" t="s">
        <v>207</v>
      </c>
      <c r="F177" s="150" t="s">
        <v>28</v>
      </c>
      <c r="G177" s="154" t="str">
        <f t="shared" si="11"/>
        <v>Trojan Jáchym {KMST Liberec}-U13</v>
      </c>
    </row>
    <row r="178" spans="1:7" ht="14.1" customHeight="1" x14ac:dyDescent="0.25">
      <c r="A178" s="152"/>
      <c r="B178" s="162" t="s">
        <v>384</v>
      </c>
      <c r="C178" s="163">
        <v>2012</v>
      </c>
      <c r="D178" s="152" t="str">
        <f t="shared" si="10"/>
        <v>U11</v>
      </c>
      <c r="E178" s="163" t="s">
        <v>207</v>
      </c>
      <c r="F178" s="164" t="s">
        <v>360</v>
      </c>
      <c r="G178" s="154" t="str">
        <f t="shared" si="11"/>
        <v>Tůma Theodor {PINK Liberec}-U11</v>
      </c>
    </row>
    <row r="179" spans="1:7" ht="14.1" customHeight="1" x14ac:dyDescent="0.3">
      <c r="A179" s="160">
        <v>162</v>
      </c>
      <c r="B179" s="161" t="s">
        <v>171</v>
      </c>
      <c r="C179" s="160">
        <v>2012</v>
      </c>
      <c r="D179" s="152" t="str">
        <f t="shared" si="10"/>
        <v>U11</v>
      </c>
      <c r="E179" s="152" t="s">
        <v>207</v>
      </c>
      <c r="F179" s="158" t="s">
        <v>28</v>
      </c>
      <c r="G179" s="154" t="str">
        <f t="shared" si="11"/>
        <v>Uher Matěj {KMST Liberec}-U11</v>
      </c>
    </row>
    <row r="180" spans="1:7" ht="14.1" customHeight="1" x14ac:dyDescent="0.3">
      <c r="A180" s="160">
        <v>107</v>
      </c>
      <c r="B180" s="161" t="s">
        <v>164</v>
      </c>
      <c r="C180" s="160">
        <v>2011</v>
      </c>
      <c r="D180" s="152" t="str">
        <f t="shared" si="10"/>
        <v>U13</v>
      </c>
      <c r="E180" s="151" t="s">
        <v>207</v>
      </c>
      <c r="F180" s="153" t="s">
        <v>28</v>
      </c>
      <c r="G180" s="154" t="str">
        <f t="shared" si="11"/>
        <v>Valášek Šimon {KMST Liberec}-U13</v>
      </c>
    </row>
    <row r="181" spans="1:7" ht="14.1" customHeight="1" x14ac:dyDescent="0.3">
      <c r="A181" s="160">
        <v>165</v>
      </c>
      <c r="B181" s="161" t="s">
        <v>278</v>
      </c>
      <c r="C181" s="160">
        <v>2014</v>
      </c>
      <c r="D181" s="152" t="str">
        <f t="shared" si="10"/>
        <v>U11</v>
      </c>
      <c r="E181" s="152" t="s">
        <v>208</v>
      </c>
      <c r="F181" s="158" t="s">
        <v>360</v>
      </c>
      <c r="G181" s="154" t="str">
        <f t="shared" si="11"/>
        <v>Vargová Stella {PINK Liberec}-U11</v>
      </c>
    </row>
    <row r="182" spans="1:7" ht="14.1" customHeight="1" x14ac:dyDescent="0.3">
      <c r="A182" s="160">
        <v>113</v>
      </c>
      <c r="B182" s="161" t="s">
        <v>279</v>
      </c>
      <c r="C182" s="160">
        <v>2008</v>
      </c>
      <c r="D182" s="152" t="str">
        <f t="shared" si="10"/>
        <v>U15</v>
      </c>
      <c r="E182" s="151" t="s">
        <v>207</v>
      </c>
      <c r="F182" s="153" t="s">
        <v>360</v>
      </c>
      <c r="G182" s="154" t="str">
        <f t="shared" si="11"/>
        <v>Vedral Lukáš {PINK Liberec}-U15</v>
      </c>
    </row>
    <row r="183" spans="1:7" ht="14.4" x14ac:dyDescent="0.3">
      <c r="A183" s="160">
        <v>123</v>
      </c>
      <c r="B183" s="161" t="s">
        <v>363</v>
      </c>
      <c r="C183" s="160"/>
      <c r="D183" s="152" t="s">
        <v>506</v>
      </c>
      <c r="E183" s="151" t="s">
        <v>207</v>
      </c>
      <c r="F183" s="153" t="s">
        <v>379</v>
      </c>
      <c r="G183" s="154" t="str">
        <f t="shared" si="11"/>
        <v>Veselý Michal {Sokol Kosmonosy}-U17</v>
      </c>
    </row>
    <row r="184" spans="1:7" ht="14.4" x14ac:dyDescent="0.3">
      <c r="A184" s="160">
        <v>156</v>
      </c>
      <c r="B184" s="161" t="s">
        <v>280</v>
      </c>
      <c r="C184" s="160">
        <v>2009</v>
      </c>
      <c r="D184" s="152" t="str">
        <f t="shared" si="10"/>
        <v>U15</v>
      </c>
      <c r="E184" s="152" t="s">
        <v>207</v>
      </c>
      <c r="F184" s="158" t="s">
        <v>360</v>
      </c>
      <c r="G184" s="154" t="str">
        <f t="shared" si="11"/>
        <v>Vilém Štěpán {PINK Liberec}-U15</v>
      </c>
    </row>
    <row r="185" spans="1:7" ht="14.4" x14ac:dyDescent="0.3">
      <c r="A185" s="160">
        <v>91</v>
      </c>
      <c r="B185" s="161" t="s">
        <v>281</v>
      </c>
      <c r="C185" s="160">
        <v>2010</v>
      </c>
      <c r="D185" s="152" t="str">
        <f t="shared" si="10"/>
        <v>U13</v>
      </c>
      <c r="E185" s="151" t="s">
        <v>207</v>
      </c>
      <c r="F185" s="153" t="s">
        <v>28</v>
      </c>
      <c r="G185" s="154" t="str">
        <f t="shared" si="11"/>
        <v>Vít Josef {KMST Liberec}-U13</v>
      </c>
    </row>
    <row r="186" spans="1:7" ht="14.4" x14ac:dyDescent="0.3">
      <c r="A186" s="160">
        <v>6</v>
      </c>
      <c r="B186" s="161" t="s">
        <v>71</v>
      </c>
      <c r="C186" s="160">
        <v>2006</v>
      </c>
      <c r="D186" s="152" t="str">
        <f t="shared" si="10"/>
        <v>U17</v>
      </c>
      <c r="E186" s="151" t="s">
        <v>207</v>
      </c>
      <c r="F186" s="153" t="s">
        <v>25</v>
      </c>
      <c r="G186" s="154" t="str">
        <f t="shared" si="11"/>
        <v>Vogel Jakub   {SKST Liberec}-U17</v>
      </c>
    </row>
    <row r="187" spans="1:7" ht="14.4" x14ac:dyDescent="0.3">
      <c r="A187" s="160">
        <v>186</v>
      </c>
      <c r="B187" s="161" t="s">
        <v>282</v>
      </c>
      <c r="C187" s="160">
        <v>2013</v>
      </c>
      <c r="D187" s="152" t="str">
        <f t="shared" si="10"/>
        <v>U11</v>
      </c>
      <c r="E187" s="152" t="s">
        <v>207</v>
      </c>
      <c r="F187" s="158" t="s">
        <v>360</v>
      </c>
      <c r="G187" s="154" t="str">
        <f t="shared" si="11"/>
        <v>Vochomůrka Adam {PINK Liberec}-U11</v>
      </c>
    </row>
    <row r="188" spans="1:7" ht="14.4" x14ac:dyDescent="0.3">
      <c r="A188" s="160">
        <v>132</v>
      </c>
      <c r="B188" s="161" t="s">
        <v>359</v>
      </c>
      <c r="C188" s="160">
        <v>2012</v>
      </c>
      <c r="D188" s="152" t="str">
        <f t="shared" si="10"/>
        <v>U11</v>
      </c>
      <c r="E188" s="151" t="s">
        <v>207</v>
      </c>
      <c r="F188" s="153" t="s">
        <v>360</v>
      </c>
      <c r="G188" s="154" t="str">
        <f t="shared" si="11"/>
        <v>Vondřich Jan {PINK Liberec}-U11</v>
      </c>
    </row>
    <row r="189" spans="1:7" ht="14.4" x14ac:dyDescent="0.3">
      <c r="A189" s="160">
        <v>178</v>
      </c>
      <c r="B189" s="161" t="s">
        <v>370</v>
      </c>
      <c r="C189" s="160">
        <v>2010</v>
      </c>
      <c r="D189" s="152" t="str">
        <f t="shared" si="10"/>
        <v>U13</v>
      </c>
      <c r="E189" s="152" t="s">
        <v>207</v>
      </c>
      <c r="F189" s="158" t="s">
        <v>28</v>
      </c>
      <c r="G189" s="154" t="str">
        <f t="shared" si="11"/>
        <v>Voplakal Tomáš {KMST Liberec}-U13</v>
      </c>
    </row>
    <row r="190" spans="1:7" ht="14.4" x14ac:dyDescent="0.3">
      <c r="A190" s="160">
        <v>44</v>
      </c>
      <c r="B190" s="161" t="s">
        <v>353</v>
      </c>
      <c r="C190" s="160">
        <v>2012</v>
      </c>
      <c r="D190" s="152" t="str">
        <f t="shared" si="10"/>
        <v>U11</v>
      </c>
      <c r="E190" s="151" t="s">
        <v>207</v>
      </c>
      <c r="F190" s="153" t="s">
        <v>25</v>
      </c>
      <c r="G190" s="154" t="str">
        <f t="shared" si="11"/>
        <v>Voplakal Vojtěch {SKST Liberec}-U11</v>
      </c>
    </row>
    <row r="191" spans="1:7" ht="14.4" x14ac:dyDescent="0.3">
      <c r="A191" s="160">
        <v>17</v>
      </c>
      <c r="B191" s="161" t="s">
        <v>93</v>
      </c>
      <c r="C191" s="160">
        <v>2005</v>
      </c>
      <c r="D191" s="152" t="str">
        <f t="shared" si="10"/>
        <v>U19</v>
      </c>
      <c r="E191" s="151" t="s">
        <v>207</v>
      </c>
      <c r="F191" s="153" t="s">
        <v>127</v>
      </c>
      <c r="G191" s="154" t="str">
        <f t="shared" si="11"/>
        <v>Vrběcký Daniel   {B.  Jablonec n. N.}-U19</v>
      </c>
    </row>
    <row r="192" spans="1:7" ht="14.4" x14ac:dyDescent="0.3">
      <c r="A192" s="160">
        <v>86</v>
      </c>
      <c r="B192" s="161" t="s">
        <v>283</v>
      </c>
      <c r="C192" s="160">
        <v>2012</v>
      </c>
      <c r="D192" s="152" t="str">
        <f t="shared" si="10"/>
        <v>U11</v>
      </c>
      <c r="E192" s="151" t="s">
        <v>207</v>
      </c>
      <c r="F192" s="153" t="s">
        <v>30</v>
      </c>
      <c r="G192" s="154" t="str">
        <f t="shared" si="11"/>
        <v>Vrzák Miroslav {Spartak Smržovka}-U11</v>
      </c>
    </row>
    <row r="193" spans="1:7" ht="14.4" x14ac:dyDescent="0.3">
      <c r="A193" s="160">
        <v>14</v>
      </c>
      <c r="B193" s="161" t="s">
        <v>79</v>
      </c>
      <c r="C193" s="160">
        <v>2005</v>
      </c>
      <c r="D193" s="152" t="str">
        <f t="shared" si="10"/>
        <v>U19</v>
      </c>
      <c r="E193" s="151" t="s">
        <v>207</v>
      </c>
      <c r="F193" s="153" t="s">
        <v>30</v>
      </c>
      <c r="G193" s="154" t="str">
        <f t="shared" si="11"/>
        <v>Vyhlídko Jan  {Spartak Smržovka}-U19</v>
      </c>
    </row>
    <row r="194" spans="1:7" ht="14.4" x14ac:dyDescent="0.3">
      <c r="A194" s="160">
        <v>144</v>
      </c>
      <c r="B194" s="161" t="s">
        <v>503</v>
      </c>
      <c r="C194" s="160" t="s">
        <v>231</v>
      </c>
      <c r="D194" s="152"/>
      <c r="E194" s="151" t="s">
        <v>207</v>
      </c>
      <c r="F194" s="153" t="s">
        <v>24</v>
      </c>
      <c r="G194" s="154" t="str">
        <f t="shared" si="11"/>
        <v>Machatý Vojtěch {Loko Česká Lípa}-</v>
      </c>
    </row>
    <row r="195" spans="1:7" ht="14.4" x14ac:dyDescent="0.3">
      <c r="A195" s="160">
        <v>144</v>
      </c>
      <c r="B195" s="161" t="s">
        <v>356</v>
      </c>
      <c r="C195" s="160" t="s">
        <v>231</v>
      </c>
      <c r="D195" s="152" t="str">
        <f t="shared" ref="D195:D201" si="12">IF(C195="","",IF(C195&gt;=$C$1,"U11",IF(C195&gt;=$C$1-2,"U13",IF(C195&gt;=$C$1-4,"U15",IF(C195&gt;=$C$1-6,"U17","U19")))))</f>
        <v>U11</v>
      </c>
      <c r="E195" s="151" t="s">
        <v>207</v>
      </c>
      <c r="F195" s="153" t="s">
        <v>290</v>
      </c>
      <c r="G195" s="154" t="str">
        <f t="shared" ref="G195:G201" si="13">IF(B195="","",B195&amp;" "&amp;"{"&amp;F195&amp;"}"&amp;"-"&amp;D195)</f>
        <v>Wojciechowski Szymon {Polsko}-U11</v>
      </c>
    </row>
    <row r="196" spans="1:7" ht="14.4" x14ac:dyDescent="0.3">
      <c r="A196" s="160">
        <v>1</v>
      </c>
      <c r="B196" s="161" t="s">
        <v>21</v>
      </c>
      <c r="C196" s="160">
        <v>2008</v>
      </c>
      <c r="D196" s="152" t="str">
        <f t="shared" si="12"/>
        <v>U15</v>
      </c>
      <c r="E196" s="151" t="s">
        <v>207</v>
      </c>
      <c r="F196" s="153" t="s">
        <v>25</v>
      </c>
      <c r="G196" s="154" t="str">
        <f t="shared" si="13"/>
        <v>Wolf Filip {SKST Liberec}-U15</v>
      </c>
    </row>
    <row r="197" spans="1:7" ht="14.4" x14ac:dyDescent="0.3">
      <c r="A197" s="160">
        <v>28</v>
      </c>
      <c r="B197" s="161" t="s">
        <v>97</v>
      </c>
      <c r="C197" s="160">
        <v>2004</v>
      </c>
      <c r="D197" s="152" t="str">
        <f t="shared" si="12"/>
        <v>U19</v>
      </c>
      <c r="E197" s="151" t="s">
        <v>208</v>
      </c>
      <c r="F197" s="153" t="s">
        <v>26</v>
      </c>
      <c r="G197" s="154" t="str">
        <f t="shared" si="13"/>
        <v>Závětová Lucie  {ST Frýdlant}-U19</v>
      </c>
    </row>
    <row r="198" spans="1:7" ht="14.4" x14ac:dyDescent="0.3">
      <c r="A198" s="160">
        <v>144</v>
      </c>
      <c r="B198" s="161" t="s">
        <v>284</v>
      </c>
      <c r="C198" s="160">
        <v>2009</v>
      </c>
      <c r="D198" s="152" t="str">
        <f t="shared" si="12"/>
        <v>U15</v>
      </c>
      <c r="E198" s="152" t="s">
        <v>207</v>
      </c>
      <c r="F198" s="158" t="s">
        <v>360</v>
      </c>
      <c r="G198" s="154" t="str">
        <f t="shared" si="13"/>
        <v>Zedek Ondřej {PINK Liberec}-U15</v>
      </c>
    </row>
    <row r="199" spans="1:7" ht="14.4" x14ac:dyDescent="0.3">
      <c r="A199" s="160">
        <v>132</v>
      </c>
      <c r="B199" s="161" t="s">
        <v>186</v>
      </c>
      <c r="C199" s="160">
        <v>2011</v>
      </c>
      <c r="D199" s="152" t="str">
        <f t="shared" si="12"/>
        <v>U13</v>
      </c>
      <c r="E199" s="151" t="s">
        <v>207</v>
      </c>
      <c r="F199" s="153" t="s">
        <v>28</v>
      </c>
      <c r="G199" s="154" t="str">
        <f t="shared" si="13"/>
        <v>Zrník Vojtěch {KMST Liberec}-U13</v>
      </c>
    </row>
    <row r="200" spans="1:7" ht="14.4" x14ac:dyDescent="0.3">
      <c r="A200" s="160">
        <v>135</v>
      </c>
      <c r="B200" s="161" t="s">
        <v>193</v>
      </c>
      <c r="C200" s="160">
        <v>2009</v>
      </c>
      <c r="D200" s="152" t="str">
        <f t="shared" si="12"/>
        <v>U15</v>
      </c>
      <c r="E200" s="151" t="s">
        <v>207</v>
      </c>
      <c r="F200" s="153" t="s">
        <v>127</v>
      </c>
      <c r="G200" s="154" t="str">
        <f t="shared" si="13"/>
        <v>Žemlička Štěpán {B.  Jablonec n. N.}-U15</v>
      </c>
    </row>
    <row r="201" spans="1:7" ht="14.4" x14ac:dyDescent="0.3">
      <c r="A201" s="160">
        <v>122</v>
      </c>
      <c r="B201" s="161" t="s">
        <v>22</v>
      </c>
      <c r="C201" s="160">
        <v>2007</v>
      </c>
      <c r="D201" s="152" t="str">
        <f t="shared" si="12"/>
        <v>U17</v>
      </c>
      <c r="E201" s="157" t="s">
        <v>207</v>
      </c>
      <c r="F201" s="154" t="s">
        <v>25</v>
      </c>
      <c r="G201" s="154" t="str">
        <f t="shared" si="13"/>
        <v>Žmuda Petr {SKST Liberec}-U17</v>
      </c>
    </row>
  </sheetData>
  <sortState xmlns:xlrd2="http://schemas.microsoft.com/office/spreadsheetml/2017/richdata2" ref="A3:G201">
    <sortCondition ref="B3:B201"/>
  </sortState>
  <printOptions horizontalCentered="1"/>
  <pageMargins left="0.19685039370078741" right="0.19685039370078741" top="0.19685039370078741" bottom="0.19685039370078741" header="0.11811023622047245" footer="0.11811023622047245"/>
  <pageSetup paperSize="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33">
    <pageSetUpPr fitToPage="1"/>
  </sheetPr>
  <dimension ref="A1:J51"/>
  <sheetViews>
    <sheetView showGridLines="0" topLeftCell="A21" workbookViewId="0">
      <selection activeCell="G38" sqref="G38"/>
    </sheetView>
  </sheetViews>
  <sheetFormatPr defaultColWidth="9.109375" defaultRowHeight="13.2" x14ac:dyDescent="0.25"/>
  <cols>
    <col min="1" max="1" width="3.6640625" style="3" customWidth="1"/>
    <col min="2" max="2" width="23.6640625" style="19" customWidth="1"/>
    <col min="3" max="3" width="29.88671875" style="19" customWidth="1"/>
    <col min="4" max="8" width="5.109375" style="4" customWidth="1"/>
    <col min="9" max="10" width="4.5546875" style="3" customWidth="1"/>
    <col min="11" max="11" width="7.33203125" style="3" customWidth="1"/>
    <col min="12" max="16384" width="9.109375" style="3"/>
  </cols>
  <sheetData>
    <row r="1" spans="1:10" s="5" customFormat="1" ht="17.25" customHeight="1" x14ac:dyDescent="0.25">
      <c r="A1" s="171" t="str">
        <f>div_A!A1</f>
        <v>9.KBT Turnov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9" customHeight="1" x14ac:dyDescent="0.25">
      <c r="A2" s="1"/>
      <c r="I2" s="2"/>
      <c r="J2" s="2"/>
    </row>
    <row r="3" spans="1:10" s="5" customFormat="1" ht="15" x14ac:dyDescent="0.25">
      <c r="A3" s="172" t="str">
        <f>div_A!A3</f>
        <v>Turnov, 13.05.2023</v>
      </c>
      <c r="B3" s="172"/>
      <c r="C3" s="172"/>
      <c r="D3" s="172"/>
      <c r="E3" s="23"/>
      <c r="F3" s="61"/>
      <c r="G3" s="23"/>
      <c r="H3" s="23"/>
      <c r="I3" s="25"/>
    </row>
    <row r="4" spans="1:10" s="5" customFormat="1" ht="15.6" x14ac:dyDescent="0.3">
      <c r="A4" s="170" t="s">
        <v>301</v>
      </c>
      <c r="B4" s="170"/>
      <c r="C4" s="170"/>
      <c r="D4" s="23"/>
      <c r="E4" s="23"/>
      <c r="F4" s="23"/>
      <c r="G4" s="23"/>
      <c r="H4" s="23"/>
    </row>
    <row r="5" spans="1:10" s="5" customFormat="1" ht="15" x14ac:dyDescent="0.25">
      <c r="A5" s="26"/>
      <c r="B5" s="30" t="s">
        <v>302</v>
      </c>
      <c r="C5" s="30" t="s">
        <v>1</v>
      </c>
      <c r="D5" s="26">
        <v>1</v>
      </c>
      <c r="E5" s="26">
        <v>2</v>
      </c>
      <c r="F5" s="26">
        <v>3</v>
      </c>
      <c r="G5" s="26">
        <v>4</v>
      </c>
      <c r="H5" s="26" t="s">
        <v>13</v>
      </c>
      <c r="I5" s="26" t="s">
        <v>2</v>
      </c>
      <c r="J5" s="26" t="s">
        <v>3</v>
      </c>
    </row>
    <row r="6" spans="1:10" s="5" customFormat="1" ht="15" x14ac:dyDescent="0.25">
      <c r="A6" s="26">
        <v>1</v>
      </c>
      <c r="B6" s="167"/>
      <c r="C6" s="168"/>
      <c r="D6" s="28" t="s">
        <v>4</v>
      </c>
      <c r="E6" s="29"/>
      <c r="F6" s="29"/>
      <c r="G6" s="29"/>
      <c r="H6" s="29"/>
      <c r="I6" s="26">
        <f>IF(B6="",0,IF(E6="",0,IF(OR(LEFT(E6,1)="w",VALUE(LEFT(E6,1))&gt;VALUE(RIGHT(E6,1))),2,IF(OR(VALUE(LEFT(E6,1))&lt;VALUE(RIGHT(E6,1))),1,0)))+IF(F6="",0,IF(OR(LEFT(F6,1)="w",VALUE(LEFT(F6,1))&gt;VALUE(RIGHT(F6,1))),2,IF(OR(VALUE(LEFT(F6,1))&lt;VALUE(RIGHT(F6,1))),1,0)))+IF(G6="",0,IF(OR(LEFT(G6,1)="w",VALUE(LEFT(G6,1))&gt;VALUE(RIGHT(G6,1))),2,IF(OR(VALUE(LEFT(G6,1))&lt;VALUE(RIGHT(G6,1))),1,0))))</f>
        <v>0</v>
      </c>
      <c r="J6" s="27" t="str">
        <f>IF(I6=0,"",RANK(I6,$I$6:$I$9))</f>
        <v/>
      </c>
    </row>
    <row r="7" spans="1:10" s="5" customFormat="1" ht="15" x14ac:dyDescent="0.25">
      <c r="A7" s="26">
        <v>2</v>
      </c>
      <c r="B7" s="167"/>
      <c r="C7" s="168"/>
      <c r="D7" s="26" t="str">
        <f>RIGHT(E6,1)&amp;":"&amp;LEFT(E6,1)</f>
        <v>:</v>
      </c>
      <c r="E7" s="28"/>
      <c r="F7" s="29"/>
      <c r="G7" s="29"/>
      <c r="H7" s="29"/>
      <c r="I7" s="26">
        <f>IF(B7="",0,IF(D7=":",0,IF(OR(LEFT(D7,1)="w",VALUE(LEFT(D7,1))&gt;VALUE(RIGHT(D7,1))),2,IF(OR(VALUE(LEFT(D7,1))&lt;VALUE(RIGHT(D7,1))),1,0)))+IF(F7="",0,IF(OR(LEFT(F7,1)="w",VALUE(LEFT(F7,1))&gt;VALUE(RIGHT(F7,1))),2,IF(OR(VALUE(LEFT(F7,1))&lt;VALUE(RIGHT(F7,1))),1,0)))+IF(G7="",0,IF(OR(LEFT(G7,1)="w",VALUE(LEFT(G7,1))&gt;VALUE(RIGHT(G7,1))),2,IF(OR(VALUE(LEFT(G7,1))&lt;VALUE(RIGHT(G7,1))),1,0))))</f>
        <v>0</v>
      </c>
      <c r="J7" s="27" t="str">
        <f>IF(I7=0,"",RANK(I7,$I$6:$I$9))</f>
        <v/>
      </c>
    </row>
    <row r="8" spans="1:10" s="5" customFormat="1" ht="15" x14ac:dyDescent="0.25">
      <c r="A8" s="26">
        <v>3</v>
      </c>
      <c r="B8" s="167"/>
      <c r="C8" s="168"/>
      <c r="D8" s="26" t="str">
        <f>RIGHT(F6,1)&amp;":"&amp;LEFT(F6,1)</f>
        <v>:</v>
      </c>
      <c r="E8" s="26" t="str">
        <f>RIGHT(F7,1)&amp;":"&amp;LEFT(F7,1)</f>
        <v>:</v>
      </c>
      <c r="F8" s="28" t="s">
        <v>4</v>
      </c>
      <c r="G8" s="29"/>
      <c r="H8" s="29"/>
      <c r="I8" s="26">
        <f>IF(B8="",0,IF(D8=":",0,IF(OR(LEFT(D8,1)="w",VALUE(LEFT(D8,1))&gt;VALUE(RIGHT(D8,1))),2,IF(OR(VALUE(LEFT(D8,1))&lt;VALUE(RIGHT(D8,1))),1,0)))+IF(E8=":",0,IF(OR(LEFT(E8,1)="w",VALUE(LEFT(E8,1))&gt;VALUE(RIGHT(E8,1))),2,IF(OR(VALUE(LEFT(E8,1))&lt;VALUE(RIGHT(E8,1))),1,0)))+IF(G8="",0,IF(OR(LEFT(G8,1)="w",VALUE(LEFT(G8,1))&gt;VALUE(RIGHT(G8,1))),2,IF(OR(VALUE(LEFT(G8,1))&lt;VALUE(RIGHT(G8,1))),1,0))))</f>
        <v>0</v>
      </c>
      <c r="J8" s="27" t="str">
        <f>IF(I8=0,"",RANK(I8,$I$6:$I$9))</f>
        <v/>
      </c>
    </row>
    <row r="9" spans="1:10" s="5" customFormat="1" ht="15" x14ac:dyDescent="0.25">
      <c r="A9" s="26">
        <v>4</v>
      </c>
      <c r="B9" s="167"/>
      <c r="C9" s="168"/>
      <c r="D9" s="26" t="str">
        <f>RIGHT(G6,1)&amp;":"&amp;LEFT(G6,1)</f>
        <v>:</v>
      </c>
      <c r="E9" s="26" t="str">
        <f>RIGHT(G7,1)&amp;":"&amp;LEFT(G7,1)</f>
        <v>:</v>
      </c>
      <c r="F9" s="26" t="str">
        <f>RIGHT(G8,1)&amp;":"&amp;LEFT(G8,1)</f>
        <v>:</v>
      </c>
      <c r="G9" s="28" t="s">
        <v>4</v>
      </c>
      <c r="H9" s="28"/>
      <c r="I9" s="26">
        <f>IF(B9="",0,IF(D9=":",0,IF(OR(LEFT(D9,1)="w",VALUE(LEFT(D9,1))&gt;VALUE(RIGHT(D9,1))),2,IF(OR(VALUE(LEFT(D9,1))&lt;VALUE(RIGHT(D9,1))),1,0)))+IF(E9=":",0,IF(OR(LEFT(E9,1)="w",VALUE(LEFT(E9,1))&gt;VALUE(RIGHT(E9,1))),2,IF(OR(VALUE(LEFT(E9,1))&lt;VALUE(RIGHT(E9,1))),1,0)))+IF(F9=":",0,IF(OR(LEFT(F9,1)="w",VALUE(LEFT(F9,1))&gt;VALUE(RIGHT(F9,1))),2,IF(OR(VALUE(LEFT(F9,1))&lt;VALUE(RIGHT(F9,1))),1,0))))</f>
        <v>0</v>
      </c>
      <c r="J9" s="27" t="str">
        <f>IF(I9=0,"",RANK(I9,$I$6:$I$9))</f>
        <v/>
      </c>
    </row>
    <row r="10" spans="1:10" s="5" customFormat="1" ht="20.100000000000001" customHeight="1" x14ac:dyDescent="0.25">
      <c r="B10" s="31"/>
      <c r="C10" s="31"/>
      <c r="D10" s="23"/>
      <c r="E10" s="23"/>
      <c r="F10" s="23"/>
      <c r="G10" s="23"/>
      <c r="H10" s="23"/>
    </row>
    <row r="11" spans="1:10" s="5" customFormat="1" ht="15" x14ac:dyDescent="0.25">
      <c r="A11" s="26"/>
      <c r="B11" s="30" t="s">
        <v>303</v>
      </c>
      <c r="C11" s="30" t="s">
        <v>1</v>
      </c>
      <c r="D11" s="26">
        <v>1</v>
      </c>
      <c r="E11" s="26">
        <v>2</v>
      </c>
      <c r="F11" s="26">
        <v>3</v>
      </c>
      <c r="G11" s="26">
        <v>4</v>
      </c>
      <c r="H11" s="26" t="s">
        <v>13</v>
      </c>
      <c r="I11" s="26" t="s">
        <v>2</v>
      </c>
      <c r="J11" s="26" t="s">
        <v>3</v>
      </c>
    </row>
    <row r="12" spans="1:10" s="5" customFormat="1" ht="15" x14ac:dyDescent="0.25">
      <c r="A12" s="26">
        <v>1</v>
      </c>
      <c r="B12" s="167"/>
      <c r="C12" s="168"/>
      <c r="D12" s="28" t="s">
        <v>4</v>
      </c>
      <c r="E12" s="29"/>
      <c r="F12" s="29"/>
      <c r="G12" s="29"/>
      <c r="H12" s="29"/>
      <c r="I12" s="26">
        <f>IF(B12="",0,IF(E12="",0,IF(OR(LEFT(E12,1)="w",VALUE(LEFT(E12,1))&gt;VALUE(RIGHT(E12,1))),2,IF(OR(VALUE(LEFT(E12,1))&lt;VALUE(RIGHT(E12,1))),1,0)))+IF(F12="",0,IF(OR(LEFT(F12,1)="w",VALUE(LEFT(F12,1))&gt;VALUE(RIGHT(F12,1))),2,IF(OR(VALUE(LEFT(F12,1))&lt;VALUE(RIGHT(F12,1))),1,0)))+IF(G12="",0,IF(OR(LEFT(G12,1)="w",VALUE(LEFT(G12,1))&gt;VALUE(RIGHT(G12,1))),2,IF(OR(VALUE(LEFT(G12,1))&lt;VALUE(RIGHT(G12,1))),1,0))))</f>
        <v>0</v>
      </c>
      <c r="J12" s="27" t="str">
        <f>IF(I12=0,"",RANK(I12,$I$12:$I$15))</f>
        <v/>
      </c>
    </row>
    <row r="13" spans="1:10" s="5" customFormat="1" ht="15" x14ac:dyDescent="0.25">
      <c r="A13" s="26">
        <v>2</v>
      </c>
      <c r="B13" s="167"/>
      <c r="C13" s="168"/>
      <c r="D13" s="26" t="str">
        <f>RIGHT(E12,1)&amp;":"&amp;LEFT(E12,1)</f>
        <v>:</v>
      </c>
      <c r="E13" s="28" t="s">
        <v>4</v>
      </c>
      <c r="F13" s="29"/>
      <c r="G13" s="29"/>
      <c r="H13" s="29"/>
      <c r="I13" s="26">
        <f>IF(B13="",0,IF(D13=":",0,IF(OR(LEFT(D13,1)="w",VALUE(LEFT(D13,1))&gt;VALUE(RIGHT(D13,1))),2,IF(OR(VALUE(LEFT(D13,1))&lt;VALUE(RIGHT(D13,1))),1,0)))+IF(F13="",0,IF(OR(LEFT(F13,1)="w",VALUE(LEFT(F13,1))&gt;VALUE(RIGHT(F13,1))),2,IF(OR(VALUE(LEFT(F13,1))&lt;VALUE(RIGHT(F13,1))),1,0)))+IF(G13="",0,IF(OR(LEFT(G13,1)="w",VALUE(LEFT(G13,1))&gt;VALUE(RIGHT(G13,1))),2,IF(OR(VALUE(LEFT(G13,1))&lt;VALUE(RIGHT(G13,1))),1,0))))</f>
        <v>0</v>
      </c>
      <c r="J13" s="27" t="str">
        <f>IF(I13=0,"",RANK(I13,$I$12:$I$15))</f>
        <v/>
      </c>
    </row>
    <row r="14" spans="1:10" s="5" customFormat="1" ht="15" x14ac:dyDescent="0.25">
      <c r="A14" s="26">
        <v>3</v>
      </c>
      <c r="B14" s="167"/>
      <c r="C14" s="168"/>
      <c r="D14" s="26" t="str">
        <f>RIGHT(F12,1)&amp;":"&amp;LEFT(F12,1)</f>
        <v>:</v>
      </c>
      <c r="E14" s="26" t="str">
        <f>RIGHT(F13,1)&amp;":"&amp;LEFT(F13,1)</f>
        <v>:</v>
      </c>
      <c r="F14" s="28" t="s">
        <v>4</v>
      </c>
      <c r="G14" s="29"/>
      <c r="H14" s="29"/>
      <c r="I14" s="26">
        <f>IF(B14="",0,IF(D14=":",0,IF(OR(LEFT(D14,1)="w",VALUE(LEFT(D14,1))&gt;VALUE(RIGHT(D14,1))),2,IF(OR(VALUE(LEFT(D14,1))&lt;VALUE(RIGHT(D14,1))),1,0)))+IF(E14=":",0,IF(OR(LEFT(E14,1)="w",VALUE(LEFT(E14,1))&gt;VALUE(RIGHT(E14,1))),2,IF(OR(VALUE(LEFT(E14,1))&lt;VALUE(RIGHT(E14,1))),1,0)))+IF(G14="",0,IF(OR(LEFT(G14,1)="w",VALUE(LEFT(G14,1))&gt;VALUE(RIGHT(G14,1))),2,IF(OR(VALUE(LEFT(G14,1))&lt;VALUE(RIGHT(G14,1))),1,0))))</f>
        <v>0</v>
      </c>
      <c r="J14" s="27" t="str">
        <f>IF(I14=0,"",RANK(I14,$I$12:$I$15))</f>
        <v/>
      </c>
    </row>
    <row r="15" spans="1:10" s="5" customFormat="1" ht="15" x14ac:dyDescent="0.25">
      <c r="A15" s="26">
        <v>4</v>
      </c>
      <c r="B15" s="167"/>
      <c r="C15" s="168"/>
      <c r="D15" s="26" t="str">
        <f>RIGHT(G12,1)&amp;":"&amp;LEFT(G12,1)</f>
        <v>:</v>
      </c>
      <c r="E15" s="26" t="str">
        <f>RIGHT(G13,1)&amp;":"&amp;LEFT(G13,1)</f>
        <v>:</v>
      </c>
      <c r="F15" s="26" t="str">
        <f>RIGHT(G14,1)&amp;":"&amp;LEFT(G14,1)</f>
        <v>:</v>
      </c>
      <c r="G15" s="28" t="s">
        <v>4</v>
      </c>
      <c r="H15" s="28"/>
      <c r="I15" s="26">
        <f>IF(B15="",0,IF(D15=":",0,IF(OR(LEFT(D15,1)="w",VALUE(LEFT(D15,1))&gt;VALUE(RIGHT(D15,1))),2,IF(OR(VALUE(LEFT(D15,1))&lt;VALUE(RIGHT(D15,1))),1,0)))+IF(E15=":",0,IF(OR(LEFT(E15,1)="w",VALUE(LEFT(E15,1))&gt;VALUE(RIGHT(E15,1))),2,IF(OR(VALUE(LEFT(E15,1))&lt;VALUE(RIGHT(E15,1))),1,0)))+IF(F15=":",0,IF(OR(LEFT(F15,1)="w",VALUE(LEFT(F15,1))&gt;VALUE(RIGHT(F15,1))),2,IF(OR(VALUE(LEFT(F15,1))&lt;VALUE(RIGHT(F15,1))),1,0))))</f>
        <v>0</v>
      </c>
      <c r="J15" s="27" t="str">
        <f>IF(I15=0,"",RANK(I15,$I$12:$I$15))</f>
        <v/>
      </c>
    </row>
    <row r="16" spans="1:10" s="5" customFormat="1" ht="20.100000000000001" customHeight="1" x14ac:dyDescent="0.25">
      <c r="B16" s="31"/>
      <c r="C16" s="31"/>
      <c r="D16" s="23"/>
      <c r="E16" s="23"/>
      <c r="F16" s="23"/>
      <c r="G16" s="23"/>
      <c r="H16" s="23"/>
    </row>
    <row r="17" spans="1:10" s="5" customFormat="1" ht="15" x14ac:dyDescent="0.25">
      <c r="A17" s="26"/>
      <c r="B17" s="30" t="s">
        <v>304</v>
      </c>
      <c r="C17" s="30" t="s">
        <v>1</v>
      </c>
      <c r="D17" s="26">
        <v>1</v>
      </c>
      <c r="E17" s="26">
        <v>2</v>
      </c>
      <c r="F17" s="26">
        <v>3</v>
      </c>
      <c r="G17" s="26">
        <v>4</v>
      </c>
      <c r="H17" s="26" t="s">
        <v>13</v>
      </c>
      <c r="I17" s="26" t="s">
        <v>2</v>
      </c>
      <c r="J17" s="26" t="s">
        <v>3</v>
      </c>
    </row>
    <row r="18" spans="1:10" s="5" customFormat="1" ht="15" x14ac:dyDescent="0.25">
      <c r="A18" s="26">
        <v>1</v>
      </c>
      <c r="B18" s="167"/>
      <c r="C18" s="168"/>
      <c r="D18" s="28" t="s">
        <v>4</v>
      </c>
      <c r="E18" s="29"/>
      <c r="F18" s="29"/>
      <c r="G18" s="29"/>
      <c r="H18" s="29"/>
      <c r="I18" s="26">
        <f>IF(B18="",0,IF(E18="",0,IF(OR(LEFT(E18,1)="w",VALUE(LEFT(E18,1))&gt;VALUE(RIGHT(E18,1))),2,IF(OR(VALUE(LEFT(E18,1))&lt;VALUE(RIGHT(E18,1))),1,0)))+IF(F18="",0,IF(OR(LEFT(F18,1)="w",VALUE(LEFT(F18,1))&gt;VALUE(RIGHT(F18,1))),2,IF(OR(VALUE(LEFT(F18,1))&lt;VALUE(RIGHT(F18,1))),1,0)))+IF(G18="",0,IF(OR(LEFT(G18,1)="w",VALUE(LEFT(G18,1))&gt;VALUE(RIGHT(G18,1))),2,IF(OR(VALUE(LEFT(G18,1))&lt;VALUE(RIGHT(G18,1))),1,0))))</f>
        <v>0</v>
      </c>
      <c r="J18" s="27" t="str">
        <f>IF(I18=0,"",RANK(I18,$I$18:$I$21))</f>
        <v/>
      </c>
    </row>
    <row r="19" spans="1:10" s="5" customFormat="1" ht="15" x14ac:dyDescent="0.25">
      <c r="A19" s="26">
        <v>2</v>
      </c>
      <c r="B19" s="167"/>
      <c r="C19" s="168"/>
      <c r="D19" s="26" t="str">
        <f>RIGHT(E18,1)&amp;":"&amp;LEFT(E18,1)</f>
        <v>:</v>
      </c>
      <c r="E19" s="28" t="s">
        <v>4</v>
      </c>
      <c r="F19" s="29"/>
      <c r="G19" s="29"/>
      <c r="H19" s="29"/>
      <c r="I19" s="26">
        <f>IF(B19="",0,IF(D19=":",0,IF(OR(LEFT(D19,1)="w",VALUE(LEFT(D19,1))&gt;VALUE(RIGHT(D19,1))),2,IF(OR(VALUE(LEFT(D19,1))&lt;VALUE(RIGHT(D19,1))),1,0)))+IF(F19="",0,IF(OR(LEFT(F19,1)="w",VALUE(LEFT(F19,1))&gt;VALUE(RIGHT(F19,1))),2,IF(OR(VALUE(LEFT(F19,1))&lt;VALUE(RIGHT(F19,1))),1,0)))+IF(G19="",0,IF(OR(LEFT(G19,1)="w",VALUE(LEFT(G19,1))&gt;VALUE(RIGHT(G19,1))),2,IF(OR(VALUE(LEFT(G19,1))&lt;VALUE(RIGHT(G19,1))),1,0))))</f>
        <v>0</v>
      </c>
      <c r="J19" s="27" t="str">
        <f>IF(I19=0,"",RANK(I19,$I$18:$I$21))</f>
        <v/>
      </c>
    </row>
    <row r="20" spans="1:10" s="5" customFormat="1" ht="15" x14ac:dyDescent="0.25">
      <c r="A20" s="26">
        <v>3</v>
      </c>
      <c r="B20" s="167"/>
      <c r="C20" s="168"/>
      <c r="D20" s="26" t="str">
        <f>RIGHT(F18,1)&amp;":"&amp;LEFT(F18,1)</f>
        <v>:</v>
      </c>
      <c r="E20" s="26" t="str">
        <f>RIGHT(F19,1)&amp;":"&amp;LEFT(F19,1)</f>
        <v>:</v>
      </c>
      <c r="F20" s="28" t="s">
        <v>4</v>
      </c>
      <c r="G20" s="29"/>
      <c r="H20" s="29"/>
      <c r="I20" s="26">
        <f>IF(B20="",0,IF(D20=":",0,IF(OR(LEFT(D20,1)="w",VALUE(LEFT(D20,1))&gt;VALUE(RIGHT(D20,1))),2,IF(OR(VALUE(LEFT(D20,1))&lt;VALUE(RIGHT(D20,1))),1,0)))+IF(E20=":",0,IF(OR(LEFT(E20,1)="w",VALUE(LEFT(E20,1))&gt;VALUE(RIGHT(E20,1))),2,IF(OR(VALUE(LEFT(E20,1))&lt;VALUE(RIGHT(E20,1))),1,0)))+IF(G20="",0,IF(OR(LEFT(G20,1)="w",VALUE(LEFT(G20,1))&gt;VALUE(RIGHT(G20,1))),2,IF(OR(VALUE(LEFT(G20,1))&lt;VALUE(RIGHT(G20,1))),1,0))))</f>
        <v>0</v>
      </c>
      <c r="J20" s="27" t="str">
        <f>IF(I20=0,"",RANK(I20,$I$18:$I$21))</f>
        <v/>
      </c>
    </row>
    <row r="21" spans="1:10" s="5" customFormat="1" ht="15" x14ac:dyDescent="0.25">
      <c r="A21" s="26">
        <v>4</v>
      </c>
      <c r="B21" s="167"/>
      <c r="C21" s="168"/>
      <c r="D21" s="26" t="str">
        <f>RIGHT(G18,1)&amp;":"&amp;LEFT(G18,1)</f>
        <v>:</v>
      </c>
      <c r="E21" s="26" t="str">
        <f>RIGHT(G19,1)&amp;":"&amp;LEFT(G19,1)</f>
        <v>:</v>
      </c>
      <c r="F21" s="26" t="str">
        <f>RIGHT(G20,1)&amp;":"&amp;LEFT(G20,1)</f>
        <v>:</v>
      </c>
      <c r="G21" s="28" t="s">
        <v>4</v>
      </c>
      <c r="H21" s="28"/>
      <c r="I21" s="26">
        <f>IF(B21="",0,IF(D21=":",0,IF(OR(LEFT(D21,1)="w",VALUE(LEFT(D21,1))&gt;VALUE(RIGHT(D21,1))),2,IF(OR(VALUE(LEFT(D21,1))&lt;VALUE(RIGHT(D21,1))),1,0)))+IF(E21=":",0,IF(OR(LEFT(E21,1)="w",VALUE(LEFT(E21,1))&gt;VALUE(RIGHT(E21,1))),2,IF(OR(VALUE(LEFT(E21,1))&lt;VALUE(RIGHT(E21,1))),1,0)))+IF(F21=":",0,IF(OR(LEFT(F21,1)="w",VALUE(LEFT(F21,1))&gt;VALUE(RIGHT(F21,1))),2,IF(OR(VALUE(LEFT(F21,1))&lt;VALUE(RIGHT(F21,1))),1,0))))</f>
        <v>0</v>
      </c>
      <c r="J21" s="27" t="str">
        <f>IF(I21=0,"",RANK(I21,$I$18:$I$21))</f>
        <v/>
      </c>
    </row>
    <row r="22" spans="1:10" s="5" customFormat="1" ht="20.100000000000001" customHeight="1" x14ac:dyDescent="0.25">
      <c r="B22" s="31"/>
      <c r="C22" s="31"/>
      <c r="D22" s="23"/>
      <c r="E22" s="23"/>
      <c r="F22" s="23"/>
      <c r="G22" s="23"/>
      <c r="H22" s="23"/>
    </row>
    <row r="23" spans="1:10" s="5" customFormat="1" ht="15" x14ac:dyDescent="0.25">
      <c r="A23" s="26"/>
      <c r="B23" s="30" t="s">
        <v>305</v>
      </c>
      <c r="C23" s="30" t="s">
        <v>1</v>
      </c>
      <c r="D23" s="26">
        <v>1</v>
      </c>
      <c r="E23" s="26">
        <v>2</v>
      </c>
      <c r="F23" s="26">
        <v>3</v>
      </c>
      <c r="G23" s="26">
        <v>4</v>
      </c>
      <c r="H23" s="26" t="s">
        <v>13</v>
      </c>
      <c r="I23" s="26" t="s">
        <v>2</v>
      </c>
      <c r="J23" s="26" t="s">
        <v>3</v>
      </c>
    </row>
    <row r="24" spans="1:10" s="5" customFormat="1" ht="15" x14ac:dyDescent="0.25">
      <c r="A24" s="26">
        <v>1</v>
      </c>
      <c r="B24" s="167"/>
      <c r="C24" s="168"/>
      <c r="D24" s="28" t="s">
        <v>4</v>
      </c>
      <c r="E24" s="29"/>
      <c r="F24" s="29"/>
      <c r="G24" s="29"/>
      <c r="H24" s="29"/>
      <c r="I24" s="26">
        <f>IF(B24="",0,IF(E24="",0,IF(OR(LEFT(E24,1)="w",VALUE(LEFT(E24,1))&gt;VALUE(RIGHT(E24,1))),2,IF(OR(VALUE(LEFT(E24,1))&lt;VALUE(RIGHT(E24,1))),1,0)))+IF(F24="",0,IF(OR(LEFT(F24,1)="w",VALUE(LEFT(F24,1))&gt;VALUE(RIGHT(F24,1))),2,IF(OR(VALUE(LEFT(F24,1))&lt;VALUE(RIGHT(F24,1))),1,0)))+IF(G24="",0,IF(OR(LEFT(G24,1)="w",VALUE(LEFT(G24,1))&gt;VALUE(RIGHT(G24,1))),2,IF(OR(VALUE(LEFT(G24,1))&lt;VALUE(RIGHT(G24,1))),1,0))))</f>
        <v>0</v>
      </c>
      <c r="J24" s="27" t="str">
        <f>IF(I24=0,"",RANK(I24,$I$24:$I$27))</f>
        <v/>
      </c>
    </row>
    <row r="25" spans="1:10" s="5" customFormat="1" ht="15" x14ac:dyDescent="0.25">
      <c r="A25" s="26">
        <v>2</v>
      </c>
      <c r="B25" s="167"/>
      <c r="C25" s="168"/>
      <c r="D25" s="26" t="str">
        <f>RIGHT(E24,1)&amp;":"&amp;LEFT(E24,1)</f>
        <v>:</v>
      </c>
      <c r="E25" s="28" t="s">
        <v>4</v>
      </c>
      <c r="F25" s="29"/>
      <c r="G25" s="29"/>
      <c r="H25" s="29"/>
      <c r="I25" s="26">
        <f>IF(B25="",0,IF(D25=":",0,IF(OR(LEFT(D25,1)="w",VALUE(LEFT(D25,1))&gt;VALUE(RIGHT(D25,1))),2,IF(OR(VALUE(LEFT(D25,1))&lt;VALUE(RIGHT(D25,1))),1,0)))+IF(F25="",0,IF(OR(LEFT(F25,1)="w",VALUE(LEFT(F25,1))&gt;VALUE(RIGHT(F25,1))),2,IF(OR(VALUE(LEFT(F25,1))&lt;VALUE(RIGHT(F25,1))),1,0)))+IF(G25="",0,IF(OR(LEFT(G25,1)="w",VALUE(LEFT(G25,1))&gt;VALUE(RIGHT(G25,1))),2,IF(OR(VALUE(LEFT(G25,1))&lt;VALUE(RIGHT(G25,1))),1,0))))</f>
        <v>0</v>
      </c>
      <c r="J25" s="27" t="str">
        <f>IF(I25=0,"",RANK(I25,$I$24:$I$27))</f>
        <v/>
      </c>
    </row>
    <row r="26" spans="1:10" s="5" customFormat="1" ht="15" x14ac:dyDescent="0.25">
      <c r="A26" s="26">
        <v>3</v>
      </c>
      <c r="B26" s="167"/>
      <c r="C26" s="168"/>
      <c r="D26" s="26" t="str">
        <f>RIGHT(F24,1)&amp;":"&amp;LEFT(F24,1)</f>
        <v>:</v>
      </c>
      <c r="E26" s="26" t="str">
        <f>RIGHT(F25,1)&amp;":"&amp;LEFT(F25,1)</f>
        <v>:</v>
      </c>
      <c r="F26" s="28" t="s">
        <v>4</v>
      </c>
      <c r="G26" s="29"/>
      <c r="H26" s="29"/>
      <c r="I26" s="26">
        <f>IF(B26="",0,IF(D26=":",0,IF(OR(LEFT(D26,1)="w",VALUE(LEFT(D26,1))&gt;VALUE(RIGHT(D26,1))),2,IF(OR(VALUE(LEFT(D26,1))&lt;VALUE(RIGHT(D26,1))),1,0)))+IF(E26=":",0,IF(OR(LEFT(E26,1)="w",VALUE(LEFT(E26,1))&gt;VALUE(RIGHT(E26,1))),2,IF(OR(VALUE(LEFT(E26,1))&lt;VALUE(RIGHT(E26,1))),1,0)))+IF(G26="",0,IF(OR(LEFT(G26,1)="w",VALUE(LEFT(G26,1))&gt;VALUE(RIGHT(G26,1))),2,IF(OR(VALUE(LEFT(G26,1))&lt;VALUE(RIGHT(G26,1))),1,0))))</f>
        <v>0</v>
      </c>
      <c r="J26" s="27" t="str">
        <f>IF(I26=0,"",RANK(I26,$I$24:$I$27))</f>
        <v/>
      </c>
    </row>
    <row r="27" spans="1:10" s="5" customFormat="1" ht="15" x14ac:dyDescent="0.25">
      <c r="A27" s="26">
        <v>4</v>
      </c>
      <c r="B27" s="167"/>
      <c r="C27" s="168"/>
      <c r="D27" s="26" t="str">
        <f>RIGHT(G24,1)&amp;":"&amp;LEFT(G24,1)</f>
        <v>:</v>
      </c>
      <c r="E27" s="26" t="str">
        <f>RIGHT(G25,1)&amp;":"&amp;LEFT(G25,1)</f>
        <v>:</v>
      </c>
      <c r="F27" s="26" t="str">
        <f>RIGHT(G26,1)&amp;":"&amp;LEFT(G26,1)</f>
        <v>:</v>
      </c>
      <c r="G27" s="28" t="s">
        <v>4</v>
      </c>
      <c r="H27" s="28"/>
      <c r="I27" s="26">
        <f>IF(B27="",0,IF(D27=":",0,IF(OR(LEFT(D27,1)="w",VALUE(LEFT(D27,1))&gt;VALUE(RIGHT(D27,1))),2,IF(OR(VALUE(LEFT(D27,1))&lt;VALUE(RIGHT(D27,1))),1,0)))+IF(E27=":",0,IF(OR(LEFT(E27,1)="w",VALUE(LEFT(E27,1))&gt;VALUE(RIGHT(E27,1))),2,IF(OR(VALUE(LEFT(E27,1))&lt;VALUE(RIGHT(E27,1))),1,0)))+IF(F27=":",0,IF(OR(LEFT(F27,1)="w",VALUE(LEFT(F27,1))&gt;VALUE(RIGHT(F27,1))),2,IF(OR(VALUE(LEFT(F27,1))&lt;VALUE(RIGHT(F27,1))),1,0))))</f>
        <v>0</v>
      </c>
      <c r="J27" s="27" t="str">
        <f>IF(I27=0,"",RANK(I27,$I$24:$I$27))</f>
        <v/>
      </c>
    </row>
    <row r="29" spans="1:10" s="5" customFormat="1" ht="15" x14ac:dyDescent="0.25">
      <c r="A29" s="26"/>
      <c r="B29" s="30" t="s">
        <v>306</v>
      </c>
      <c r="C29" s="30" t="s">
        <v>1</v>
      </c>
      <c r="D29" s="26">
        <v>1</v>
      </c>
      <c r="E29" s="26">
        <v>2</v>
      </c>
      <c r="F29" s="26">
        <v>3</v>
      </c>
      <c r="G29" s="26">
        <v>4</v>
      </c>
      <c r="H29" s="26" t="s">
        <v>13</v>
      </c>
      <c r="I29" s="26" t="s">
        <v>2</v>
      </c>
      <c r="J29" s="26" t="s">
        <v>3</v>
      </c>
    </row>
    <row r="30" spans="1:10" s="5" customFormat="1" ht="15" x14ac:dyDescent="0.25">
      <c r="A30" s="26">
        <v>1</v>
      </c>
      <c r="B30" s="167"/>
      <c r="C30" s="168"/>
      <c r="D30" s="28" t="s">
        <v>4</v>
      </c>
      <c r="E30" s="29"/>
      <c r="F30" s="29"/>
      <c r="G30" s="29"/>
      <c r="H30" s="29"/>
      <c r="I30" s="26">
        <f>IF(B30="",0,IF(E30="",0,IF(OR(LEFT(E30,1)="w",VALUE(LEFT(E30,1))&gt;VALUE(RIGHT(E30,1))),2,IF(OR(VALUE(LEFT(E30,1))&lt;VALUE(RIGHT(E30,1))),1,0)))+IF(F30="",0,IF(OR(LEFT(F30,1)="w",VALUE(LEFT(F30,1))&gt;VALUE(RIGHT(F30,1))),2,IF(OR(VALUE(LEFT(F30,1))&lt;VALUE(RIGHT(F30,1))),1,0)))+IF(G30="",0,IF(OR(LEFT(G30,1)="w",VALUE(LEFT(G30,1))&gt;VALUE(RIGHT(G30,1))),2,IF(OR(VALUE(LEFT(G30,1))&lt;VALUE(RIGHT(G30,1))),1,0))))</f>
        <v>0</v>
      </c>
      <c r="J30" s="27" t="str">
        <f>IF(I30=0,"",RANK(I30,$I$30:$I$33))</f>
        <v/>
      </c>
    </row>
    <row r="31" spans="1:10" s="5" customFormat="1" ht="15" x14ac:dyDescent="0.25">
      <c r="A31" s="26">
        <v>2</v>
      </c>
      <c r="B31" s="167"/>
      <c r="C31" s="168"/>
      <c r="D31" s="26" t="str">
        <f>RIGHT(E30,1)&amp;":"&amp;LEFT(E30,1)</f>
        <v>:</v>
      </c>
      <c r="E31" s="28" t="s">
        <v>4</v>
      </c>
      <c r="F31" s="29"/>
      <c r="G31" s="29"/>
      <c r="H31" s="29"/>
      <c r="I31" s="26">
        <f>IF(B31="",0,IF(D31=":",0,IF(OR(LEFT(D31,1)="w",VALUE(LEFT(D31,1))&gt;VALUE(RIGHT(D31,1))),2,IF(OR(VALUE(LEFT(D31,1))&lt;VALUE(RIGHT(D31,1))),1,0)))+IF(F31="",0,IF(OR(LEFT(F31,1)="w",VALUE(LEFT(F31,1))&gt;VALUE(RIGHT(F31,1))),2,IF(OR(VALUE(LEFT(F31,1))&lt;VALUE(RIGHT(F31,1))),1,0)))+IF(G31="",0,IF(OR(LEFT(G31,1)="w",VALUE(LEFT(G31,1))&gt;VALUE(RIGHT(G31,1))),2,IF(OR(VALUE(LEFT(G31,1))&lt;VALUE(RIGHT(G31,1))),1,0))))</f>
        <v>0</v>
      </c>
      <c r="J31" s="27" t="str">
        <f t="shared" ref="J31:J33" si="0">IF(I31=0,"",RANK(I31,$I$30:$I$33))</f>
        <v/>
      </c>
    </row>
    <row r="32" spans="1:10" s="5" customFormat="1" ht="15" x14ac:dyDescent="0.25">
      <c r="A32" s="26">
        <v>3</v>
      </c>
      <c r="B32" s="167"/>
      <c r="C32" s="168"/>
      <c r="D32" s="26" t="str">
        <f>RIGHT(F30,1)&amp;":"&amp;LEFT(F30,1)</f>
        <v>:</v>
      </c>
      <c r="E32" s="26" t="str">
        <f>RIGHT(F31,1)&amp;":"&amp;LEFT(F31,1)</f>
        <v>:</v>
      </c>
      <c r="F32" s="28" t="s">
        <v>4</v>
      </c>
      <c r="G32" s="29"/>
      <c r="H32" s="29"/>
      <c r="I32" s="26">
        <f>IF(B32="",0,IF(D32=":",0,IF(OR(LEFT(D32,1)="w",VALUE(LEFT(D32,1))&gt;VALUE(RIGHT(D32,1))),2,IF(OR(VALUE(LEFT(D32,1))&lt;VALUE(RIGHT(D32,1))),1,0)))+IF(E32=":",0,IF(OR(LEFT(E32,1)="w",VALUE(LEFT(E32,1))&gt;VALUE(RIGHT(E32,1))),2,IF(OR(VALUE(LEFT(E32,1))&lt;VALUE(RIGHT(E32,1))),1,0)))+IF(G32="",0,IF(OR(LEFT(G32,1)="w",VALUE(LEFT(G32,1))&gt;VALUE(RIGHT(G32,1))),2,IF(OR(VALUE(LEFT(G32,1))&lt;VALUE(RIGHT(G32,1))),1,0))))</f>
        <v>0</v>
      </c>
      <c r="J32" s="27" t="str">
        <f t="shared" si="0"/>
        <v/>
      </c>
    </row>
    <row r="33" spans="1:10" s="5" customFormat="1" ht="15" x14ac:dyDescent="0.25">
      <c r="A33" s="26">
        <v>4</v>
      </c>
      <c r="B33" s="167"/>
      <c r="C33" s="168"/>
      <c r="D33" s="26" t="str">
        <f>RIGHT(G30,1)&amp;":"&amp;LEFT(G30,1)</f>
        <v>:</v>
      </c>
      <c r="E33" s="26" t="str">
        <f>RIGHT(G31,1)&amp;":"&amp;LEFT(G31,1)</f>
        <v>:</v>
      </c>
      <c r="F33" s="26" t="str">
        <f>RIGHT(G32,1)&amp;":"&amp;LEFT(G32,1)</f>
        <v>:</v>
      </c>
      <c r="G33" s="28" t="s">
        <v>4</v>
      </c>
      <c r="H33" s="28"/>
      <c r="I33" s="26">
        <f>IF(B33="",0,IF(D33=":",0,IF(OR(LEFT(D33,1)="w",VALUE(LEFT(D33,1))&gt;VALUE(RIGHT(D33,1))),2,IF(OR(VALUE(LEFT(D33,1))&lt;VALUE(RIGHT(D33,1))),1,0)))+IF(E33=":",0,IF(OR(LEFT(E33,1)="w",VALUE(LEFT(E33,1))&gt;VALUE(RIGHT(E33,1))),2,IF(OR(VALUE(LEFT(E33,1))&lt;VALUE(RIGHT(E33,1))),1,0)))+IF(F33=":",0,IF(OR(LEFT(F33,1)="w",VALUE(LEFT(F33,1))&gt;VALUE(RIGHT(F33,1))),2,IF(OR(VALUE(LEFT(F33,1))&lt;VALUE(RIGHT(F33,1))),1,0))))</f>
        <v>0</v>
      </c>
      <c r="J33" s="27" t="str">
        <f t="shared" si="0"/>
        <v/>
      </c>
    </row>
    <row r="34" spans="1:10" s="5" customFormat="1" ht="20.100000000000001" customHeight="1" x14ac:dyDescent="0.25">
      <c r="B34" s="31"/>
      <c r="C34" s="31"/>
      <c r="D34" s="23"/>
      <c r="E34" s="23"/>
      <c r="F34" s="23"/>
      <c r="G34" s="23"/>
      <c r="H34" s="23"/>
    </row>
    <row r="35" spans="1:10" s="5" customFormat="1" ht="15" x14ac:dyDescent="0.25">
      <c r="A35" s="26"/>
      <c r="B35" s="30" t="s">
        <v>307</v>
      </c>
      <c r="C35" s="30" t="s">
        <v>1</v>
      </c>
      <c r="D35" s="26">
        <v>1</v>
      </c>
      <c r="E35" s="26">
        <v>2</v>
      </c>
      <c r="F35" s="26">
        <v>3</v>
      </c>
      <c r="G35" s="26">
        <v>4</v>
      </c>
      <c r="H35" s="26" t="s">
        <v>13</v>
      </c>
      <c r="I35" s="26" t="s">
        <v>2</v>
      </c>
      <c r="J35" s="26" t="s">
        <v>3</v>
      </c>
    </row>
    <row r="36" spans="1:10" s="5" customFormat="1" ht="15" x14ac:dyDescent="0.25">
      <c r="A36" s="26">
        <v>1</v>
      </c>
      <c r="B36" s="167"/>
      <c r="C36" s="168"/>
      <c r="D36" s="28" t="s">
        <v>4</v>
      </c>
      <c r="E36" s="29"/>
      <c r="F36" s="29"/>
      <c r="G36" s="29"/>
      <c r="H36" s="29"/>
      <c r="I36" s="26">
        <f>IF(B36="",0,IF(E36="",0,IF(OR(LEFT(E36,1)="w",VALUE(LEFT(E36,1))&gt;VALUE(RIGHT(E36,1))),2,IF(OR(VALUE(LEFT(E36,1))&lt;VALUE(RIGHT(E36,1))),1,0)))+IF(F36="",0,IF(OR(LEFT(F36,1)="w",VALUE(LEFT(F36,1))&gt;VALUE(RIGHT(F36,1))),2,IF(OR(VALUE(LEFT(F36,1))&lt;VALUE(RIGHT(F36,1))),1,0)))+IF(G36="",0,IF(OR(LEFT(G36,1)="w",VALUE(LEFT(G36,1))&gt;VALUE(RIGHT(G36,1))),2,IF(OR(VALUE(LEFT(G36,1))&lt;VALUE(RIGHT(G36,1))),1,0))))</f>
        <v>0</v>
      </c>
      <c r="J36" s="27" t="str">
        <f>IF(I36=0,"",RANK(I36,$I$36:$I$39))</f>
        <v/>
      </c>
    </row>
    <row r="37" spans="1:10" s="5" customFormat="1" ht="15" x14ac:dyDescent="0.25">
      <c r="A37" s="26">
        <v>2</v>
      </c>
      <c r="B37" s="167"/>
      <c r="C37" s="168"/>
      <c r="D37" s="26" t="str">
        <f>RIGHT(E36,1)&amp;":"&amp;LEFT(E36,1)</f>
        <v>:</v>
      </c>
      <c r="E37" s="28" t="s">
        <v>4</v>
      </c>
      <c r="F37" s="29"/>
      <c r="G37" s="29"/>
      <c r="H37" s="29"/>
      <c r="I37" s="26">
        <f>IF(B37="",0,IF(D37=":",0,IF(OR(LEFT(D37,1)="w",VALUE(LEFT(D37,1))&gt;VALUE(RIGHT(D37,1))),2,IF(OR(VALUE(LEFT(D37,1))&lt;VALUE(RIGHT(D37,1))),1,0)))+IF(F37="",0,IF(OR(LEFT(F37,1)="w",VALUE(LEFT(F37,1))&gt;VALUE(RIGHT(F37,1))),2,IF(OR(VALUE(LEFT(F37,1))&lt;VALUE(RIGHT(F37,1))),1,0)))+IF(G37="",0,IF(OR(LEFT(G37,1)="w",VALUE(LEFT(G37,1))&gt;VALUE(RIGHT(G37,1))),2,IF(OR(VALUE(LEFT(G37,1))&lt;VALUE(RIGHT(G37,1))),1,0))))</f>
        <v>0</v>
      </c>
      <c r="J37" s="27" t="str">
        <f t="shared" ref="J37:J39" si="1">IF(I37=0,"",RANK(I37,$I$36:$I$39))</f>
        <v/>
      </c>
    </row>
    <row r="38" spans="1:10" s="5" customFormat="1" ht="15" x14ac:dyDescent="0.25">
      <c r="A38" s="26">
        <v>3</v>
      </c>
      <c r="B38" s="167"/>
      <c r="C38" s="168"/>
      <c r="D38" s="26" t="str">
        <f>RIGHT(F36,1)&amp;":"&amp;LEFT(F36,1)</f>
        <v>:</v>
      </c>
      <c r="E38" s="26" t="str">
        <f>RIGHT(F37,1)&amp;":"&amp;LEFT(F37,1)</f>
        <v>:</v>
      </c>
      <c r="F38" s="28" t="s">
        <v>4</v>
      </c>
      <c r="G38" s="29"/>
      <c r="H38" s="29"/>
      <c r="I38" s="26">
        <f>IF(B38="",0,IF(D38=":",0,IF(OR(LEFT(D38,1)="w",VALUE(LEFT(D38,1))&gt;VALUE(RIGHT(D38,1))),2,IF(OR(VALUE(LEFT(D38,1))&lt;VALUE(RIGHT(D38,1))),1,0)))+IF(E38=":",0,IF(OR(LEFT(E38,1)="w",VALUE(LEFT(E38,1))&gt;VALUE(RIGHT(E38,1))),2,IF(OR(VALUE(LEFT(E38,1))&lt;VALUE(RIGHT(E38,1))),1,0)))+IF(G38="",0,IF(OR(LEFT(G38,1)="w",VALUE(LEFT(G38,1))&gt;VALUE(RIGHT(G38,1))),2,IF(OR(VALUE(LEFT(G38,1))&lt;VALUE(RIGHT(G38,1))),1,0))))</f>
        <v>0</v>
      </c>
      <c r="J38" s="27" t="str">
        <f t="shared" si="1"/>
        <v/>
      </c>
    </row>
    <row r="39" spans="1:10" s="5" customFormat="1" ht="15" x14ac:dyDescent="0.25">
      <c r="A39" s="26">
        <v>4</v>
      </c>
      <c r="B39" s="167"/>
      <c r="C39" s="168"/>
      <c r="D39" s="26" t="str">
        <f>RIGHT(G36,1)&amp;":"&amp;LEFT(G36,1)</f>
        <v>:</v>
      </c>
      <c r="E39" s="26" t="str">
        <f>RIGHT(G37,1)&amp;":"&amp;LEFT(G37,1)</f>
        <v>:</v>
      </c>
      <c r="F39" s="26" t="str">
        <f>RIGHT(G38,1)&amp;":"&amp;LEFT(G38,1)</f>
        <v>:</v>
      </c>
      <c r="G39" s="28" t="s">
        <v>4</v>
      </c>
      <c r="H39" s="28"/>
      <c r="I39" s="26">
        <f>IF(B39="",0,IF(D39=":",0,IF(OR(LEFT(D39,1)="w",VALUE(LEFT(D39,1))&gt;VALUE(RIGHT(D39,1))),2,IF(OR(VALUE(LEFT(D39,1))&lt;VALUE(RIGHT(D39,1))),1,0)))+IF(E39=":",0,IF(OR(LEFT(E39,1)="w",VALUE(LEFT(E39,1))&gt;VALUE(RIGHT(E39,1))),2,IF(OR(VALUE(LEFT(E39,1))&lt;VALUE(RIGHT(E39,1))),1,0)))+IF(F39=":",0,IF(OR(LEFT(F39,1)="w",VALUE(LEFT(F39,1))&gt;VALUE(RIGHT(F39,1))),2,IF(OR(VALUE(LEFT(F39,1))&lt;VALUE(RIGHT(F39,1))),1,0))))</f>
        <v>0</v>
      </c>
      <c r="J39" s="27" t="str">
        <f t="shared" si="1"/>
        <v/>
      </c>
    </row>
    <row r="40" spans="1:10" s="5" customFormat="1" ht="20.100000000000001" customHeight="1" x14ac:dyDescent="0.25">
      <c r="B40" s="31"/>
      <c r="C40" s="31"/>
      <c r="D40" s="23"/>
      <c r="E40" s="23"/>
      <c r="F40" s="23"/>
      <c r="G40" s="23"/>
      <c r="H40" s="23"/>
    </row>
    <row r="41" spans="1:10" s="5" customFormat="1" ht="15" x14ac:dyDescent="0.25">
      <c r="A41" s="26"/>
      <c r="B41" s="30" t="s">
        <v>308</v>
      </c>
      <c r="C41" s="30" t="s">
        <v>1</v>
      </c>
      <c r="D41" s="26">
        <v>1</v>
      </c>
      <c r="E41" s="26">
        <v>2</v>
      </c>
      <c r="F41" s="26">
        <v>3</v>
      </c>
      <c r="G41" s="26">
        <v>4</v>
      </c>
      <c r="H41" s="26" t="s">
        <v>13</v>
      </c>
      <c r="I41" s="26" t="s">
        <v>2</v>
      </c>
      <c r="J41" s="26" t="s">
        <v>3</v>
      </c>
    </row>
    <row r="42" spans="1:10" s="5" customFormat="1" ht="15" x14ac:dyDescent="0.25">
      <c r="A42" s="26">
        <v>1</v>
      </c>
      <c r="B42" s="167"/>
      <c r="C42" s="168"/>
      <c r="D42" s="28" t="s">
        <v>4</v>
      </c>
      <c r="E42" s="29"/>
      <c r="F42" s="29"/>
      <c r="G42" s="29"/>
      <c r="H42" s="29"/>
      <c r="I42" s="26">
        <f>IF(B42="",0,IF(E42="",0,IF(OR(LEFT(E42,1)="w",VALUE(LEFT(E42,1))&gt;VALUE(RIGHT(E42,1))),2,IF(OR(VALUE(LEFT(E42,1))&lt;VALUE(RIGHT(E42,1))),1,0)))+IF(F42="",0,IF(OR(LEFT(F42,1)="w",VALUE(LEFT(F42,1))&gt;VALUE(RIGHT(F42,1))),2,IF(OR(VALUE(LEFT(F42,1))&lt;VALUE(RIGHT(F42,1))),1,0)))+IF(G42="",0,IF(OR(LEFT(G42,1)="w",VALUE(LEFT(G42,1))&gt;VALUE(RIGHT(G42,1))),2,IF(OR(VALUE(LEFT(G42,1))&lt;VALUE(RIGHT(G42,1))),1,0))))</f>
        <v>0</v>
      </c>
      <c r="J42" s="27" t="str">
        <f>IF(I42=0,"",RANK(I42,$I$42:$I$45))</f>
        <v/>
      </c>
    </row>
    <row r="43" spans="1:10" s="5" customFormat="1" ht="15" x14ac:dyDescent="0.25">
      <c r="A43" s="26">
        <v>2</v>
      </c>
      <c r="B43" s="167"/>
      <c r="C43" s="168"/>
      <c r="D43" s="26" t="str">
        <f>RIGHT(E42,1)&amp;":"&amp;LEFT(E42,1)</f>
        <v>:</v>
      </c>
      <c r="E43" s="28" t="s">
        <v>4</v>
      </c>
      <c r="F43" s="29"/>
      <c r="G43" s="29"/>
      <c r="H43" s="29"/>
      <c r="I43" s="26">
        <f>IF(B43="",0,IF(D43=":",0,IF(OR(LEFT(D43,1)="w",VALUE(LEFT(D43,1))&gt;VALUE(RIGHT(D43,1))),2,IF(OR(VALUE(LEFT(D43,1))&lt;VALUE(RIGHT(D43,1))),1,0)))+IF(F43="",0,IF(OR(LEFT(F43,1)="w",VALUE(LEFT(F43,1))&gt;VALUE(RIGHT(F43,1))),2,IF(OR(VALUE(LEFT(F43,1))&lt;VALUE(RIGHT(F43,1))),1,0)))+IF(G43="",0,IF(OR(LEFT(G43,1)="w",VALUE(LEFT(G43,1))&gt;VALUE(RIGHT(G43,1))),2,IF(OR(VALUE(LEFT(G43,1))&lt;VALUE(RIGHT(G43,1))),1,0))))</f>
        <v>0</v>
      </c>
      <c r="J43" s="27" t="str">
        <f t="shared" ref="J43:J45" si="2">IF(I43=0,"",RANK(I43,$I$42:$I$45))</f>
        <v/>
      </c>
    </row>
    <row r="44" spans="1:10" s="5" customFormat="1" ht="15" x14ac:dyDescent="0.25">
      <c r="A44" s="26">
        <v>3</v>
      </c>
      <c r="B44" s="167"/>
      <c r="C44" s="168"/>
      <c r="D44" s="26" t="str">
        <f>RIGHT(F42,1)&amp;":"&amp;LEFT(F42,1)</f>
        <v>:</v>
      </c>
      <c r="E44" s="26" t="str">
        <f>RIGHT(F43,1)&amp;":"&amp;LEFT(F43,1)</f>
        <v>:</v>
      </c>
      <c r="F44" s="28" t="s">
        <v>4</v>
      </c>
      <c r="G44" s="29"/>
      <c r="H44" s="29"/>
      <c r="I44" s="26">
        <f>IF(B44="",0,IF(D44=":",0,IF(OR(LEFT(D44,1)="w",VALUE(LEFT(D44,1))&gt;VALUE(RIGHT(D44,1))),2,IF(OR(VALUE(LEFT(D44,1))&lt;VALUE(RIGHT(D44,1))),1,0)))+IF(E44=":",0,IF(OR(LEFT(E44,1)="w",VALUE(LEFT(E44,1))&gt;VALUE(RIGHT(E44,1))),2,IF(OR(VALUE(LEFT(E44,1))&lt;VALUE(RIGHT(E44,1))),1,0)))+IF(G44="",0,IF(OR(LEFT(G44,1)="w",VALUE(LEFT(G44,1))&gt;VALUE(RIGHT(G44,1))),2,IF(OR(VALUE(LEFT(G44,1))&lt;VALUE(RIGHT(G44,1))),1,0))))</f>
        <v>0</v>
      </c>
      <c r="J44" s="27" t="str">
        <f t="shared" si="2"/>
        <v/>
      </c>
    </row>
    <row r="45" spans="1:10" s="5" customFormat="1" ht="15" x14ac:dyDescent="0.25">
      <c r="A45" s="26">
        <v>4</v>
      </c>
      <c r="B45" s="167"/>
      <c r="C45" s="168"/>
      <c r="D45" s="26" t="str">
        <f>RIGHT(G42,1)&amp;":"&amp;LEFT(G42,1)</f>
        <v>:</v>
      </c>
      <c r="E45" s="26" t="str">
        <f>RIGHT(G43,1)&amp;":"&amp;LEFT(G43,1)</f>
        <v>:</v>
      </c>
      <c r="F45" s="26" t="str">
        <f>RIGHT(G44,1)&amp;":"&amp;LEFT(G44,1)</f>
        <v>:</v>
      </c>
      <c r="G45" s="28"/>
      <c r="H45" s="28"/>
      <c r="I45" s="26">
        <f>IF(B45="",0,IF(D45=":",0,IF(OR(LEFT(D45,1)="w",VALUE(LEFT(D45,1))&gt;VALUE(RIGHT(D45,1))),2,IF(OR(VALUE(LEFT(D45,1))&lt;VALUE(RIGHT(D45,1))),1,0)))+IF(E45=":",0,IF(OR(LEFT(E45,1)="w",VALUE(LEFT(E45,1))&gt;VALUE(RIGHT(E45,1))),2,IF(OR(VALUE(LEFT(E45,1))&lt;VALUE(RIGHT(E45,1))),1,0)))+IF(F45=":",0,IF(OR(LEFT(F45,1)="w",VALUE(LEFT(F45,1))&gt;VALUE(RIGHT(F45,1))),2,IF(OR(VALUE(LEFT(F45,1))&lt;VALUE(RIGHT(F45,1))),1,0))))</f>
        <v>0</v>
      </c>
      <c r="J45" s="27" t="str">
        <f t="shared" si="2"/>
        <v/>
      </c>
    </row>
    <row r="46" spans="1:10" s="5" customFormat="1" ht="20.100000000000001" customHeight="1" x14ac:dyDescent="0.25">
      <c r="B46" s="31"/>
      <c r="C46" s="31"/>
      <c r="D46" s="23"/>
      <c r="E46" s="23"/>
      <c r="F46" s="23"/>
      <c r="G46" s="23"/>
      <c r="H46" s="23"/>
    </row>
    <row r="47" spans="1:10" s="5" customFormat="1" ht="15" x14ac:dyDescent="0.25">
      <c r="A47" s="26"/>
      <c r="B47" s="30" t="s">
        <v>309</v>
      </c>
      <c r="C47" s="30" t="s">
        <v>1</v>
      </c>
      <c r="D47" s="26">
        <v>1</v>
      </c>
      <c r="E47" s="26">
        <v>2</v>
      </c>
      <c r="F47" s="26">
        <v>3</v>
      </c>
      <c r="G47" s="26">
        <v>4</v>
      </c>
      <c r="H47" s="26" t="s">
        <v>13</v>
      </c>
      <c r="I47" s="26" t="s">
        <v>2</v>
      </c>
      <c r="J47" s="26" t="s">
        <v>3</v>
      </c>
    </row>
    <row r="48" spans="1:10" s="5" customFormat="1" ht="15" x14ac:dyDescent="0.25">
      <c r="A48" s="26">
        <v>1</v>
      </c>
      <c r="B48" s="167"/>
      <c r="C48" s="168"/>
      <c r="D48" s="28" t="s">
        <v>4</v>
      </c>
      <c r="E48" s="29"/>
      <c r="F48" s="29"/>
      <c r="G48" s="29"/>
      <c r="H48" s="29"/>
      <c r="I48" s="26">
        <f>IF(B48="",0,IF(E48="",0,IF(OR(LEFT(E48,1)="w",VALUE(LEFT(E48,1))&gt;VALUE(RIGHT(E48,1))),2,IF(OR(VALUE(LEFT(E48,1))&lt;VALUE(RIGHT(E48,1))),1,0)))+IF(F48="",0,IF(OR(LEFT(F48,1)="w",VALUE(LEFT(F48,1))&gt;VALUE(RIGHT(F48,1))),2,IF(OR(VALUE(LEFT(F48,1))&lt;VALUE(RIGHT(F48,1))),1,0)))+IF(G48="",0,IF(OR(LEFT(G48,1)="w",VALUE(LEFT(G48,1))&gt;VALUE(RIGHT(G48,1))),2,IF(OR(VALUE(LEFT(G48,1))&lt;VALUE(RIGHT(G48,1))),1,0))))</f>
        <v>0</v>
      </c>
      <c r="J48" s="27" t="str">
        <f>IF(I48=0,"",RANK(I48,$I$48:$I$51))</f>
        <v/>
      </c>
    </row>
    <row r="49" spans="1:10" s="5" customFormat="1" ht="15" x14ac:dyDescent="0.25">
      <c r="A49" s="26">
        <v>2</v>
      </c>
      <c r="B49" s="167"/>
      <c r="C49" s="168"/>
      <c r="D49" s="26" t="str">
        <f>RIGHT(E48,1)&amp;":"&amp;LEFT(E48,1)</f>
        <v>:</v>
      </c>
      <c r="E49" s="28" t="s">
        <v>4</v>
      </c>
      <c r="F49" s="29"/>
      <c r="G49" s="29"/>
      <c r="H49" s="29"/>
      <c r="I49" s="26">
        <f>IF(B49="",0,IF(D49=":",0,IF(OR(LEFT(D49,1)="w",VALUE(LEFT(D49,1))&gt;VALUE(RIGHT(D49,1))),2,IF(OR(VALUE(LEFT(D49,1))&lt;VALUE(RIGHT(D49,1))),1,0)))+IF(F49="",0,IF(OR(LEFT(F49,1)="w",VALUE(LEFT(F49,1))&gt;VALUE(RIGHT(F49,1))),2,IF(OR(VALUE(LEFT(F49,1))&lt;VALUE(RIGHT(F49,1))),1,0)))+IF(G49="",0,IF(OR(LEFT(G49,1)="w",VALUE(LEFT(G49,1))&gt;VALUE(RIGHT(G49,1))),2,IF(OR(VALUE(LEFT(G49,1))&lt;VALUE(RIGHT(G49,1))),1,0))))</f>
        <v>0</v>
      </c>
      <c r="J49" s="27" t="str">
        <f t="shared" ref="J49:J51" si="3">IF(I49=0,"",RANK(I49,$I$48:$I$51))</f>
        <v/>
      </c>
    </row>
    <row r="50" spans="1:10" s="5" customFormat="1" ht="15" x14ac:dyDescent="0.25">
      <c r="A50" s="26">
        <v>3</v>
      </c>
      <c r="B50" s="167"/>
      <c r="C50" s="168"/>
      <c r="D50" s="26" t="str">
        <f>RIGHT(F48,1)&amp;":"&amp;LEFT(F48,1)</f>
        <v>:</v>
      </c>
      <c r="E50" s="26" t="str">
        <f>RIGHT(F49,1)&amp;":"&amp;LEFT(F49,1)</f>
        <v>:</v>
      </c>
      <c r="F50" s="28" t="s">
        <v>4</v>
      </c>
      <c r="G50" s="29"/>
      <c r="H50" s="29"/>
      <c r="I50" s="26">
        <f>IF(B50="",0,IF(D50=":",0,IF(OR(LEFT(D50,1)="w",VALUE(LEFT(D50,1))&gt;VALUE(RIGHT(D50,1))),2,IF(OR(VALUE(LEFT(D50,1))&lt;VALUE(RIGHT(D50,1))),1,0)))+IF(E50=":",0,IF(OR(LEFT(E50,1)="w",VALUE(LEFT(E50,1))&gt;VALUE(RIGHT(E50,1))),2,IF(OR(VALUE(LEFT(E50,1))&lt;VALUE(RIGHT(E50,1))),1,0)))+IF(G50="",0,IF(OR(LEFT(G50,1)="w",VALUE(LEFT(G50,1))&gt;VALUE(RIGHT(G50,1))),2,IF(OR(VALUE(LEFT(G50,1))&lt;VALUE(RIGHT(G50,1))),1,0))))</f>
        <v>0</v>
      </c>
      <c r="J50" s="27" t="str">
        <f t="shared" si="3"/>
        <v/>
      </c>
    </row>
    <row r="51" spans="1:10" s="5" customFormat="1" ht="15" x14ac:dyDescent="0.25">
      <c r="A51" s="26">
        <v>4</v>
      </c>
      <c r="B51" s="167"/>
      <c r="C51" s="168"/>
      <c r="D51" s="26" t="str">
        <f>RIGHT(G48,1)&amp;":"&amp;LEFT(G48,1)</f>
        <v>:</v>
      </c>
      <c r="E51" s="26" t="str">
        <f>RIGHT(G49,1)&amp;":"&amp;LEFT(G49,1)</f>
        <v>:</v>
      </c>
      <c r="F51" s="26" t="str">
        <f>RIGHT(G50,1)&amp;":"&amp;LEFT(G50,1)</f>
        <v>:</v>
      </c>
      <c r="G51" s="28" t="s">
        <v>4</v>
      </c>
      <c r="H51" s="28"/>
      <c r="I51" s="26">
        <f>IF(B51="",0,IF(D51=":",0,IF(OR(LEFT(D51,1)="w",VALUE(LEFT(D51,1))&gt;VALUE(RIGHT(D51,1))),2,IF(OR(VALUE(LEFT(D51,1))&lt;VALUE(RIGHT(D51,1))),1,0)))+IF(E51=":",0,IF(OR(LEFT(E51,1)="w",VALUE(LEFT(E51,1))&gt;VALUE(RIGHT(E51,1))),2,IF(OR(VALUE(LEFT(E51,1))&lt;VALUE(RIGHT(E51,1))),1,0)))+IF(F51=":",0,IF(OR(LEFT(F51,1)="w",VALUE(LEFT(F51,1))&gt;VALUE(RIGHT(F51,1))),2,IF(OR(VALUE(LEFT(F51,1))&lt;VALUE(RIGHT(F51,1))),1,0))))</f>
        <v>0</v>
      </c>
      <c r="J51" s="27" t="str">
        <f t="shared" si="3"/>
        <v/>
      </c>
    </row>
  </sheetData>
  <sheetProtection sheet="1" objects="1" scenarios="1"/>
  <mergeCells count="35">
    <mergeCell ref="B8:C8"/>
    <mergeCell ref="A1:J1"/>
    <mergeCell ref="A3:D3"/>
    <mergeCell ref="A4:C4"/>
    <mergeCell ref="B6:C6"/>
    <mergeCell ref="B7:C7"/>
    <mergeCell ref="B26:C26"/>
    <mergeCell ref="B9:C9"/>
    <mergeCell ref="B12:C12"/>
    <mergeCell ref="B13:C13"/>
    <mergeCell ref="B14:C14"/>
    <mergeCell ref="B15:C15"/>
    <mergeCell ref="B18:C18"/>
    <mergeCell ref="B19:C19"/>
    <mergeCell ref="B20:C20"/>
    <mergeCell ref="B21:C21"/>
    <mergeCell ref="B24:C24"/>
    <mergeCell ref="B25:C25"/>
    <mergeCell ref="B44:C44"/>
    <mergeCell ref="B27:C27"/>
    <mergeCell ref="B30:C30"/>
    <mergeCell ref="B31:C31"/>
    <mergeCell ref="B32:C32"/>
    <mergeCell ref="B33:C33"/>
    <mergeCell ref="B36:C36"/>
    <mergeCell ref="B37:C37"/>
    <mergeCell ref="B38:C38"/>
    <mergeCell ref="B39:C39"/>
    <mergeCell ref="B42:C42"/>
    <mergeCell ref="B43:C43"/>
    <mergeCell ref="B45:C45"/>
    <mergeCell ref="B48:C48"/>
    <mergeCell ref="B49:C49"/>
    <mergeCell ref="B50:C50"/>
    <mergeCell ref="B51:C51"/>
  </mergeCells>
  <dataValidations count="1">
    <dataValidation type="list" allowBlank="1" showInputMessage="1" showErrorMessage="1" sqref="B6:C9 B12:C15 B18:C21 B24:C27 B30:C33 B36:C39 B42:C45 B48:C51" xr:uid="{00000000-0002-0000-0800-000000000000}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34">
    <pageSetUpPr fitToPage="1"/>
  </sheetPr>
  <dimension ref="A1:F44"/>
  <sheetViews>
    <sheetView workbookViewId="0">
      <selection activeCell="C35" sqref="C35"/>
    </sheetView>
  </sheetViews>
  <sheetFormatPr defaultColWidth="9.109375" defaultRowHeight="13.2" x14ac:dyDescent="0.25"/>
  <cols>
    <col min="1" max="1" width="36.44140625" style="7" customWidth="1"/>
    <col min="2" max="2" width="2.33203125" style="7" customWidth="1"/>
    <col min="3" max="3" width="34.4414062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3" t="s">
        <v>310</v>
      </c>
      <c r="C3" s="174"/>
      <c r="D3" s="174"/>
      <c r="E3" s="174"/>
      <c r="F3" s="6"/>
    </row>
    <row r="4" spans="1:6" ht="13.8" thickBot="1" x14ac:dyDescent="0.3">
      <c r="B4" s="89"/>
      <c r="D4" s="83" t="s">
        <v>9</v>
      </c>
      <c r="E4" s="83" t="s">
        <v>10</v>
      </c>
    </row>
    <row r="5" spans="1:6" ht="13.8" thickTop="1" x14ac:dyDescent="0.25">
      <c r="A5" s="90" t="s">
        <v>128</v>
      </c>
      <c r="B5" s="91"/>
      <c r="C5" s="92"/>
      <c r="D5" s="84"/>
      <c r="E5" s="15"/>
    </row>
    <row r="6" spans="1:6" x14ac:dyDescent="0.25">
      <c r="A6" s="106" t="s">
        <v>390</v>
      </c>
      <c r="B6" s="93"/>
      <c r="C6" s="107" t="s">
        <v>398</v>
      </c>
      <c r="D6" s="45" t="s">
        <v>406</v>
      </c>
      <c r="E6" s="15"/>
    </row>
    <row r="7" spans="1:6" x14ac:dyDescent="0.25">
      <c r="A7" s="106" t="s">
        <v>395</v>
      </c>
      <c r="B7" s="93"/>
      <c r="C7" s="107" t="s">
        <v>399</v>
      </c>
      <c r="D7" s="45" t="s">
        <v>407</v>
      </c>
      <c r="E7" s="15"/>
    </row>
    <row r="8" spans="1:6" x14ac:dyDescent="0.25">
      <c r="A8" s="106" t="s">
        <v>404</v>
      </c>
      <c r="B8" s="93"/>
      <c r="C8" s="107" t="s">
        <v>400</v>
      </c>
      <c r="D8" s="45" t="s">
        <v>407</v>
      </c>
      <c r="E8" s="15"/>
    </row>
    <row r="9" spans="1:6" ht="13.8" thickBot="1" x14ac:dyDescent="0.3">
      <c r="A9" s="108" t="s">
        <v>391</v>
      </c>
      <c r="B9" s="94"/>
      <c r="C9" s="109" t="s">
        <v>394</v>
      </c>
      <c r="D9" s="48" t="s">
        <v>408</v>
      </c>
      <c r="E9" s="95"/>
    </row>
    <row r="10" spans="1:6" ht="13.8" thickTop="1" x14ac:dyDescent="0.25">
      <c r="A10" s="90" t="s">
        <v>129</v>
      </c>
      <c r="B10" s="93"/>
      <c r="C10" s="92"/>
      <c r="D10" s="45"/>
      <c r="E10" s="15"/>
    </row>
    <row r="11" spans="1:6" x14ac:dyDescent="0.25">
      <c r="A11" s="96" t="str">
        <f>IF(AND($D6="",$A6="",$C6=""),"",IF(AND($A6="",$C6&lt;&gt;""),$C6,IF(AND($A6&lt;&gt;"",$C6=""),$A6,IF($D6="","",IF(LEFT($D6,1)&lt;RIGHT($D6,1),$A6,$C6)))))</f>
        <v>Nohejl Martin  {ST Frýdlant}-U19</v>
      </c>
      <c r="B11" s="93"/>
      <c r="C11" s="7" t="str">
        <f>IF(AND($D7="",$A7="",$C7=""),"",IF(AND($A7="",$C7&lt;&gt;""),$C7,IF(AND($A7&lt;&gt;"",$C7=""),$A7,IF($D7="","",IF(LEFT($D7,1)&lt;RIGHT($D7,1),$A7,$C7)))))</f>
        <v>Nohejl Václav   {ST Frýdlant}-U19</v>
      </c>
      <c r="D11" s="45" t="s">
        <v>409</v>
      </c>
      <c r="E11" s="15"/>
    </row>
    <row r="12" spans="1:6" ht="13.8" thickBot="1" x14ac:dyDescent="0.3">
      <c r="A12" s="97" t="str">
        <f>IF(AND($D8="",$A8="",$C8=""),"",IF(AND($A8="",$C8&lt;&gt;""),$C8,IF(AND($A8&lt;&gt;"",$C8=""),$A8,IF($D8="","",IF(LEFT($D8,1)&lt;RIGHT($D8,1),$A8,$C8)))))</f>
        <v>Kos Vincent {SKST Liberec}-U19</v>
      </c>
      <c r="B12" s="94"/>
      <c r="C12" s="89" t="str">
        <f>IF(AND($D9="",$A9="",$C9=""),"",IF(AND($A9="",$C9&lt;&gt;""),$C9,IF(AND($A9&lt;&gt;"",$C9=""),$A9,IF($D9="","",IF(LEFT($D9,1)&lt;RIGHT($D9,1),$A9,$C9)))))</f>
        <v>Nypl Patrik {B.  Jablonec n. N.}-U15</v>
      </c>
      <c r="D12" s="48" t="s">
        <v>406</v>
      </c>
      <c r="E12" s="95"/>
    </row>
    <row r="13" spans="1:6" ht="13.8" thickTop="1" x14ac:dyDescent="0.25">
      <c r="A13" s="98" t="s">
        <v>130</v>
      </c>
      <c r="B13" s="93"/>
      <c r="C13" s="99"/>
      <c r="D13" s="45"/>
      <c r="E13" s="15"/>
    </row>
    <row r="14" spans="1:6" ht="13.8" thickBot="1" x14ac:dyDescent="0.3">
      <c r="A14" s="97" t="str">
        <f>IF($D18="","",IF(AND($A18="",$C18&lt;&gt;""),C18,IF(AND($A18&lt;&gt;"",$C18=""),A18,IF(AND($A18="",$C18=""),"",IF(LEFT($D18,1)&lt;RIGHT($D18,1),A18,C18)))))</f>
        <v>Němec Štěpán   {SKST Liberec}-U15</v>
      </c>
      <c r="B14" s="94"/>
      <c r="C14" s="89" t="str">
        <f>IF($D19="","",IF(AND($A19="",$C19&lt;&gt;""),$C19,IF(AND($A19&lt;&gt;"",$C19=""),$A19,IF(AND($A19="",$C19=""),"",IF(LEFT($D19,1)&lt;RIGHT($D19,1),$A19,$C19)))))</f>
        <v>Ortová Pavlína   {SKST Liberec}-U15</v>
      </c>
      <c r="D14" s="48" t="s">
        <v>411</v>
      </c>
      <c r="E14" s="95"/>
    </row>
    <row r="15" spans="1:6" ht="13.8" thickTop="1" x14ac:dyDescent="0.25">
      <c r="A15" s="100" t="s">
        <v>131</v>
      </c>
      <c r="B15" s="93"/>
      <c r="C15" s="88"/>
      <c r="D15" s="45"/>
      <c r="E15" s="15"/>
    </row>
    <row r="16" spans="1:6" ht="13.8" thickBot="1" x14ac:dyDescent="0.3">
      <c r="A16" s="97" t="str">
        <f>IF(AND($D11="",$A11="",$C11=""),"",IF(AND($A11="",$C11&lt;&gt;""),$C11,IF(AND($A11&lt;&gt;"",$C11=""),$A11,IF(AND($A11="",$C11=""),"",IF(LEFT($D11,1)&lt;RIGHT($D11,1),$A11,$C11)))))</f>
        <v>Nohejl Martin  {ST Frýdlant}-U19</v>
      </c>
      <c r="B16" s="94"/>
      <c r="C16" s="89" t="str">
        <f>IF(AND($D12="",$A12="",$C12=""),"",IF(AND($A12="",$C12&lt;&gt;""),$C12,IF(AND($A12&lt;&gt;"",$C12=""),$A12,IF(AND($A12="",$C12=""),"",IF(LEFT($D12,1)&lt;RIGHT($D12,1),$A12,$C12)))))</f>
        <v>Nypl Patrik {B.  Jablonec n. N.}-U15</v>
      </c>
      <c r="D16" s="48" t="s">
        <v>407</v>
      </c>
      <c r="E16" s="95"/>
    </row>
    <row r="17" spans="1:6" ht="13.8" thickTop="1" x14ac:dyDescent="0.25">
      <c r="A17" s="100" t="s">
        <v>132</v>
      </c>
      <c r="B17" s="93"/>
      <c r="D17" s="117"/>
      <c r="E17" s="15"/>
    </row>
    <row r="18" spans="1:6" x14ac:dyDescent="0.25">
      <c r="A18" s="96" t="str">
        <f>IF(AND($D6="",$A6="",$C6=""),"",IF(AND($A6="",$C6&lt;&gt;""),$C6,IF(AND($A6&lt;&gt;"",$C6=""),$A6,IF($D6="","",IF(LEFT($D6,1)&gt;RIGHT($D6,1),$A6,$C6)))))</f>
        <v>Němec Štěpán   {SKST Liberec}-U15</v>
      </c>
      <c r="B18" s="93"/>
      <c r="C18" s="7" t="str">
        <f>IF(AND($D7="",$A7="",$C7=""),"",IF(AND($A7="",$C7&lt;&gt;""),$C7,IF(AND($A7&lt;&gt;"",$C7=""),$A7,IF($D7="","",IF(LEFT($D7,1)&gt;RIGHT($D7,1),$A7,$C7)))))</f>
        <v>Šálený Petr {Sokol Mn. Hradiště}-U17</v>
      </c>
      <c r="D18" s="45" t="s">
        <v>408</v>
      </c>
      <c r="E18" s="15"/>
    </row>
    <row r="19" spans="1:6" ht="13.8" thickBot="1" x14ac:dyDescent="0.3">
      <c r="A19" s="97" t="str">
        <f>IF(AND($D8="",$A8="",$C8=""),"",IF(AND($A8="",$C8&lt;&gt;""),$C8,IF(AND($A8&lt;&gt;"",$C8=""),$A8,IF($D8="","",IF(LEFT($D8,1)&gt;RIGHT($D8,1),$A8,$C8)))))</f>
        <v>Ortová Pavlína   {SKST Liberec}-U15</v>
      </c>
      <c r="B19" s="94"/>
      <c r="C19" s="89" t="str">
        <f>IF(AND($D9="",$A9="",$C9=""),"",IF(AND($A9="",$C9&lt;&gt;""),$C9,IF(AND($A9&lt;&gt;"",$C9=""),$A9,IF($D9="","",IF(LEFT($D9,1)&gt;RIGHT($D9,1),$A9,$C9)))))</f>
        <v>Tietze Alfons {SKST Liberec}-U15</v>
      </c>
      <c r="D19" s="48" t="s">
        <v>408</v>
      </c>
      <c r="E19" s="95"/>
    </row>
    <row r="20" spans="1:6" ht="13.8" thickTop="1" x14ac:dyDescent="0.25">
      <c r="A20" s="100" t="s">
        <v>133</v>
      </c>
      <c r="B20" s="93"/>
      <c r="D20" s="45"/>
      <c r="E20" s="15"/>
    </row>
    <row r="21" spans="1:6" ht="13.8" thickBot="1" x14ac:dyDescent="0.3">
      <c r="A21" s="97" t="str">
        <f>IF(AND($D11="",$A11="",$C11=""),"",IF(AND($A11="",$C11&lt;&gt;""),$C11,IF(AND($A11&lt;&gt;"",$C11=""),$A11,IF(AND($A11="",$C11=""),"",IF(LEFT($D11,1)&gt;RIGHT($D11,1),$A11,$C11)))))</f>
        <v>Nohejl Václav   {ST Frýdlant}-U19</v>
      </c>
      <c r="B21" s="94"/>
      <c r="C21" s="89" t="str">
        <f>IF(AND($D12="",$A12="",$C12=""),"",IF(AND($A12="",$C12&lt;&gt;""),$C12,IF(AND($A12&lt;&gt;"",$C12=""),$A12,IF(AND($A12="",$C12=""),"",IF(LEFT($D12,1)&gt;RIGHT($D12,1),$A12,$C12)))))</f>
        <v>Kos Vincent {SKST Liberec}-U19</v>
      </c>
      <c r="D21" s="48" t="s">
        <v>406</v>
      </c>
      <c r="E21" s="95"/>
      <c r="F21" s="88"/>
    </row>
    <row r="22" spans="1:6" ht="13.8" thickTop="1" x14ac:dyDescent="0.25">
      <c r="A22" s="100" t="s">
        <v>134</v>
      </c>
      <c r="B22" s="93"/>
      <c r="D22" s="45"/>
      <c r="E22" s="15"/>
      <c r="F22" s="88"/>
    </row>
    <row r="23" spans="1:6" ht="13.8" thickBot="1" x14ac:dyDescent="0.3">
      <c r="A23" s="97" t="str">
        <f>IF($D18="","",IF(AND($A18="",$C18&lt;&gt;""),C18,IF(AND($A18&lt;&gt;"",$C18=""),A18,IF(AND($A18="",$C18=""),"",IF(LEFT($D18,1)&gt;RIGHT($D18,1),A18,C18)))))</f>
        <v>Šálený Petr {Sokol Mn. Hradiště}-U17</v>
      </c>
      <c r="B23" s="94"/>
      <c r="C23" s="89" t="str">
        <f>IF($D19="","",IF(AND($A19="",$C19&lt;&gt;""),$C19,IF(AND($A19&lt;&gt;"",$C19=""),$A19,IF(AND($A19="",$C19=""),"",IF(LEFT($D19,1)&gt;RIGHT($D19,1),$A19,$C19)))))</f>
        <v>Tietze Alfons {SKST Liberec}-U15</v>
      </c>
      <c r="D23" s="48" t="s">
        <v>408</v>
      </c>
      <c r="E23" s="95"/>
      <c r="F23" s="88"/>
    </row>
    <row r="24" spans="1:6" ht="14.4" thickTop="1" thickBot="1" x14ac:dyDescent="0.3">
      <c r="A24" s="97" t="str">
        <f>IF($D23="","",IF(AND($A23="",$C23&lt;&gt;""),C23,IF(AND($A23&lt;&gt;"",$C23=""),A23,IF(AND($A23="",$C23=""),"",IF(LEFT($D23,1)&gt;RIGHT($D23,1),A23,C23)))))</f>
        <v>Tietze Alfons {SKST Liberec}-U15</v>
      </c>
      <c r="B24" s="94"/>
      <c r="C24" s="101" t="s">
        <v>37</v>
      </c>
      <c r="D24" s="85"/>
      <c r="E24" s="95"/>
      <c r="F24" s="88"/>
    </row>
    <row r="25" spans="1:6" ht="14.4" thickTop="1" thickBot="1" x14ac:dyDescent="0.3">
      <c r="A25" s="102" t="str">
        <f>IF($D23="","",IF(AND($A23="",$C23&lt;&gt;""),C23,IF(AND($A23&lt;&gt;"",$C23=""),A23,IF(AND($A23="",$C23=""),"",IF(LEFT($D23,1)&lt;RIGHT($D23,1),A23,C23)))))</f>
        <v>Šálený Petr {Sokol Mn. Hradiště}-U17</v>
      </c>
      <c r="B25" s="103"/>
      <c r="C25" s="104" t="s">
        <v>41</v>
      </c>
      <c r="D25" s="86"/>
      <c r="E25" s="105"/>
      <c r="F25" s="88"/>
    </row>
    <row r="26" spans="1:6" ht="14.4" thickTop="1" thickBot="1" x14ac:dyDescent="0.3">
      <c r="A26" s="102" t="str">
        <f>IF(AND($D14="",$A14="",$C14=""),"",IF(AND($A14="",$C14&lt;&gt;""),$C14,IF(AND($A14&lt;&gt;"",$C14=""),$A14,IF(AND($A14="",$C14=""),"",IF(LEFT($D14,1)&gt;RIGHT($D14,1),$A14,$C14)))))</f>
        <v>Němec Štěpán   {SKST Liberec}-U15</v>
      </c>
      <c r="B26" s="103"/>
      <c r="C26" s="104" t="s">
        <v>39</v>
      </c>
      <c r="D26" s="86"/>
      <c r="E26" s="105"/>
      <c r="F26" s="88"/>
    </row>
    <row r="27" spans="1:6" ht="14.4" thickTop="1" thickBot="1" x14ac:dyDescent="0.3">
      <c r="A27" s="102" t="str">
        <f>IF(AND($D14="",$A14="",$C14=""),"",IF(AND($A14="",$C14&lt;&gt;""),$C14,IF(AND($A14&lt;&gt;"",$C14=""),$A14,IF(AND($A14="",$C14=""),"",IF(LEFT($D14,1)&lt;RIGHT($D14,1),$A14,$C14)))))</f>
        <v>Ortová Pavlína   {SKST Liberec}-U15</v>
      </c>
      <c r="B27" s="103"/>
      <c r="C27" s="104" t="s">
        <v>42</v>
      </c>
      <c r="D27" s="86"/>
      <c r="E27" s="105"/>
      <c r="F27" s="88"/>
    </row>
    <row r="28" spans="1:6" ht="14.4" thickTop="1" thickBot="1" x14ac:dyDescent="0.3">
      <c r="A28" s="102" t="str">
        <f>IF(AND($D21="",$A21="",$C21=""),"",IF(AND($A21="",$C21&lt;&gt;""),$C21,IF(AND($A21&lt;&gt;"",$C21=""),$A21,IF(AND($A21="",$C21=""),"",IF(LEFT($D21,1)&gt;RIGHT($D21,1),$A21,$C21)))))</f>
        <v>Nohejl Václav   {ST Frýdlant}-U19</v>
      </c>
      <c r="B28" s="103"/>
      <c r="C28" s="104" t="s">
        <v>38</v>
      </c>
      <c r="D28" s="87"/>
      <c r="E28" s="105"/>
      <c r="F28" s="88"/>
    </row>
    <row r="29" spans="1:6" ht="14.4" thickTop="1" thickBot="1" x14ac:dyDescent="0.3">
      <c r="A29" s="102" t="str">
        <f>IF(AND($D21="",$A21="",$C21=""),"",IF(AND($A21="",$C21&lt;&gt;""),$C21,IF(AND($A21&lt;&gt;"",$C21=""),$A21,IF(AND($A21="",$C21=""),"",IF(LEFT($D21,1)&lt;RIGHT($D21,1),$A21,$C21)))))</f>
        <v>Kos Vincent {SKST Liberec}-U19</v>
      </c>
      <c r="B29" s="103"/>
      <c r="C29" s="104" t="s">
        <v>43</v>
      </c>
      <c r="D29" s="87"/>
      <c r="E29" s="105"/>
    </row>
    <row r="30" spans="1:6" ht="14.4" thickTop="1" thickBot="1" x14ac:dyDescent="0.3">
      <c r="A30" s="102" t="str">
        <f>IF(AND($D16="",$A16="",$C16=""),"",IF(AND($A16="",$C16&lt;&gt;""),$C16,IF(AND($A16&lt;&gt;"",$C16=""),$A16,IF(AND($A16="",$C16=""),"",IF(LEFT($D16,1)&gt;RIGHT($D16,1),$A16,$C16)))))</f>
        <v>Nypl Patrik {B.  Jablonec n. N.}-U15</v>
      </c>
      <c r="B30" s="103"/>
      <c r="C30" s="104" t="s">
        <v>40</v>
      </c>
      <c r="D30" s="86"/>
      <c r="E30" s="105"/>
      <c r="F30" s="88"/>
    </row>
    <row r="31" spans="1:6" ht="14.4" thickTop="1" thickBot="1" x14ac:dyDescent="0.3">
      <c r="A31" s="102" t="str">
        <f>IF(AND($D16="",$A16="",$C16=""),"",IF(AND($A16="",$C16&lt;&gt;""),$C16,IF(AND($A16&lt;&gt;"",$C16=""),$A16,IF(AND($A16="",$C16=""),"",IF(LEFT($D16,1)&lt;RIGHT($D16,1),$A16,$C16)))))</f>
        <v>Nohejl Martin  {ST Frýdlant}-U19</v>
      </c>
      <c r="B31" s="103"/>
      <c r="C31" s="104" t="s">
        <v>44</v>
      </c>
      <c r="D31" s="87"/>
      <c r="E31" s="105"/>
    </row>
    <row r="32" spans="1:6" ht="13.8" thickTop="1" x14ac:dyDescent="0.25"/>
    <row r="44" spans="4:4" x14ac:dyDescent="0.25">
      <c r="D44" s="88" t="s">
        <v>45</v>
      </c>
    </row>
  </sheetData>
  <sheetProtection sheet="1" objects="1" scenarios="1"/>
  <mergeCells count="3">
    <mergeCell ref="B1:E1"/>
    <mergeCell ref="B2:E2"/>
    <mergeCell ref="B3:E3"/>
  </mergeCells>
  <dataValidations count="1">
    <dataValidation type="list" allowBlank="1" showInputMessage="1" showErrorMessage="1" sqref="A15 C6:C9 A6:A9 C15" xr:uid="{00000000-0002-0000-0900-000000000000}">
      <formula1>seznam_mladsi</formula1>
    </dataValidation>
  </dataValidations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35">
    <pageSetUpPr fitToPage="1"/>
  </sheetPr>
  <dimension ref="A1:D40"/>
  <sheetViews>
    <sheetView showGridLines="0" showZeros="0" workbookViewId="0">
      <selection activeCell="B4" sqref="B4:C4"/>
    </sheetView>
  </sheetViews>
  <sheetFormatPr defaultColWidth="9.109375" defaultRowHeight="10.199999999999999" x14ac:dyDescent="0.2"/>
  <cols>
    <col min="1" max="4" width="37.88671875" style="17" customWidth="1"/>
    <col min="5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'Divize_A-A'!B3:E3</f>
        <v>Divize A - kolo vítězů</v>
      </c>
      <c r="C4" s="177"/>
      <c r="D4" s="39"/>
    </row>
    <row r="5" spans="1:4" ht="8.25" customHeight="1" x14ac:dyDescent="0.2"/>
    <row r="6" spans="1:4" ht="15" customHeight="1" x14ac:dyDescent="0.25">
      <c r="A6" s="50" t="str">
        <f>'Divize_A-A'!A5</f>
        <v>o 1.-8. místo</v>
      </c>
    </row>
    <row r="7" spans="1:4" ht="15" customHeight="1" x14ac:dyDescent="0.2">
      <c r="A7" s="36" t="str">
        <f>IF('Divize_A-A'!A6="","",'Divize_A-A'!A6)</f>
        <v>Němec Štěpán   {SKST Liberec}-U15</v>
      </c>
    </row>
    <row r="8" spans="1:4" ht="15" customHeight="1" x14ac:dyDescent="0.2">
      <c r="A8" s="37"/>
      <c r="B8" s="36" t="str">
        <f>'Divize_A-A'!A18</f>
        <v>Němec Štěpán   {SKST Liberec}-U15</v>
      </c>
    </row>
    <row r="9" spans="1:4" ht="15" customHeight="1" x14ac:dyDescent="0.2">
      <c r="A9" s="35" t="str">
        <f>IF('Divize_A-A'!C6="","",'Divize_A-A'!C6)</f>
        <v>Nohejl Martin  {ST Frýdlant}-U19</v>
      </c>
      <c r="B9" s="18" t="str">
        <f>IF('Divize_A-A'!D6="","",IF(LEFT('Divize_A-A'!D6,1)&gt;RIGHT('Divize_A-A'!D6,1),'Divize_A-A'!D6,RIGHT('Divize_A-A'!D6,1)&amp;":"&amp;LEFT('Divize_A-A'!D6,1)))</f>
        <v>3 : 0</v>
      </c>
    </row>
    <row r="10" spans="1:4" ht="15" customHeight="1" x14ac:dyDescent="0.2">
      <c r="B10" s="37"/>
      <c r="C10" s="36" t="str">
        <f>'Divize_A-A'!A23</f>
        <v>Šálený Petr {Sokol Mn. Hradiště}-U17</v>
      </c>
    </row>
    <row r="11" spans="1:4" ht="15" customHeight="1" x14ac:dyDescent="0.2">
      <c r="A11" s="36" t="str">
        <f>IF('Divize_A-A'!A7="","",'Divize_A-A'!A7)</f>
        <v>Nohejl Václav   {ST Frýdlant}-U19</v>
      </c>
      <c r="B11" s="37"/>
      <c r="C11" s="18" t="str">
        <f>IF('Divize_A-A'!D18="","",IF(LEFT('Divize_A-A'!D18,1)&gt;RIGHT('Divize_A-A'!D18,1),'Divize_A-A'!D18,RIGHT('Divize_A-A'!D18,1)&amp;":"&amp;LEFT('Divize_A-A'!D18,1)))</f>
        <v>3:0</v>
      </c>
    </row>
    <row r="12" spans="1:4" ht="15" customHeight="1" x14ac:dyDescent="0.2">
      <c r="A12" s="37"/>
      <c r="B12" s="35" t="str">
        <f>'Divize_A-A'!C18</f>
        <v>Šálený Petr {Sokol Mn. Hradiště}-U17</v>
      </c>
      <c r="C12" s="37"/>
    </row>
    <row r="13" spans="1:4" ht="15" customHeight="1" x14ac:dyDescent="0.2">
      <c r="A13" s="35" t="str">
        <f>IF('Divize_A-A'!C7="","",'Divize_A-A'!C7)</f>
        <v>Šálený Petr {Sokol Mn. Hradiště}-U17</v>
      </c>
      <c r="B13" s="34" t="str">
        <f>IF('Divize_A-A'!D7="","",IF(LEFT('Divize_A-A'!D7,1)&gt;RIGHT('Divize_A-A'!D7,1),'Divize_A-A'!D7,RIGHT('Divize_A-A'!D7,1)&amp;":"&amp;LEFT('Divize_A-A'!D7,1)))</f>
        <v>3:1</v>
      </c>
      <c r="C13" s="37"/>
    </row>
    <row r="14" spans="1:4" ht="15" customHeight="1" x14ac:dyDescent="0.2">
      <c r="C14" s="37"/>
      <c r="D14" s="36" t="str">
        <f>'Divize_A-A'!A24</f>
        <v>Tietze Alfons {SKST Liberec}-U15</v>
      </c>
    </row>
    <row r="15" spans="1:4" ht="15" customHeight="1" x14ac:dyDescent="0.2">
      <c r="A15" s="36" t="str">
        <f>IF('Divize_A-A'!A8="","",'Divize_A-A'!A8)</f>
        <v>Kos Vincent {SKST Liberec}-U19</v>
      </c>
      <c r="C15" s="37"/>
      <c r="D15" s="34" t="str">
        <f>IF('Divize_A-A'!D23="","",IF(LEFT('Divize_A-A'!D23,1)&gt;RIGHT('Divize_A-A'!D23,1),'Divize_A-A'!D23,RIGHT('Divize_A-A'!D23,1)&amp;":"&amp;LEFT('Divize_A-A'!D23,1)))</f>
        <v>3:0</v>
      </c>
    </row>
    <row r="16" spans="1:4" ht="15" customHeight="1" x14ac:dyDescent="0.2">
      <c r="A16" s="37"/>
      <c r="B16" s="36" t="str">
        <f>'Divize_A-A'!A19</f>
        <v>Ortová Pavlína   {SKST Liberec}-U15</v>
      </c>
      <c r="C16" s="37"/>
    </row>
    <row r="17" spans="1:4" ht="15" customHeight="1" x14ac:dyDescent="0.2">
      <c r="A17" s="35" t="str">
        <f>IF('Divize_A-A'!C8="","",'Divize_A-A'!C8)</f>
        <v>Ortová Pavlína   {SKST Liberec}-U15</v>
      </c>
      <c r="B17" s="18" t="str">
        <f>IF('Divize_A-A'!D8="","",IF(LEFT('Divize_A-A'!D8,1)&gt;RIGHT('Divize_A-A'!D8,1),'Divize_A-A'!D8,RIGHT('Divize_A-A'!D8,1)&amp;":"&amp;LEFT('Divize_A-A'!D8,1)))</f>
        <v>3:1</v>
      </c>
      <c r="C17" s="37"/>
    </row>
    <row r="18" spans="1:4" ht="15" customHeight="1" x14ac:dyDescent="0.2">
      <c r="B18" s="37"/>
      <c r="C18" s="35" t="str">
        <f>'Divize_A-A'!C23</f>
        <v>Tietze Alfons {SKST Liberec}-U15</v>
      </c>
    </row>
    <row r="19" spans="1:4" ht="15" customHeight="1" x14ac:dyDescent="0.2">
      <c r="A19" s="36" t="str">
        <f>IF('Divize_A-A'!A9="","",'Divize_A-A'!A9)</f>
        <v>Nypl Patrik {B.  Jablonec n. N.}-U15</v>
      </c>
      <c r="B19" s="37"/>
      <c r="C19" s="34" t="str">
        <f>IF('Divize_A-A'!D19="","",IF(LEFT('Divize_A-A'!D19,1)&gt;RIGHT('Divize_A-A'!D19,1),'Divize_A-A'!D19,RIGHT('Divize_A-A'!D19,1)&amp;":"&amp;LEFT('Divize_A-A'!D19,1)))</f>
        <v>3:0</v>
      </c>
    </row>
    <row r="20" spans="1:4" ht="15" customHeight="1" x14ac:dyDescent="0.2">
      <c r="A20" s="37"/>
      <c r="B20" s="35" t="str">
        <f>'Divize_A-A'!C19</f>
        <v>Tietze Alfons {SKST Liberec}-U15</v>
      </c>
    </row>
    <row r="21" spans="1:4" ht="15" customHeight="1" x14ac:dyDescent="0.2">
      <c r="A21" s="35" t="str">
        <f>IF('Divize_A-A'!C9="","",'Divize_A-A'!C9)</f>
        <v>Tietze Alfons {SKST Liberec}-U15</v>
      </c>
      <c r="B21" s="34" t="str">
        <f>IF('Divize_A-A'!D9="","",IF(LEFT('Divize_A-A'!D9,1)&gt;RIGHT('Divize_A-A'!D9,1),'Divize_A-A'!D9,RIGHT('Divize_A-A'!D9,1)&amp;":"&amp;LEFT('Divize_A-A'!D9,1)))</f>
        <v>3:0</v>
      </c>
    </row>
    <row r="22" spans="1:4" ht="15" customHeight="1" x14ac:dyDescent="0.2"/>
    <row r="23" spans="1:4" ht="15" customHeight="1" x14ac:dyDescent="0.25">
      <c r="A23" s="50" t="str">
        <f>'Divize_A-A'!A10</f>
        <v>o 5.-8. místo</v>
      </c>
    </row>
    <row r="24" spans="1:4" ht="15" customHeight="1" x14ac:dyDescent="0.2">
      <c r="A24" s="36" t="str">
        <f>IF('Divize_A-A'!A11="","",'Divize_A-A'!A11)</f>
        <v>Nohejl Martin  {ST Frýdlant}-U19</v>
      </c>
      <c r="C24" s="34" t="str">
        <f>IF('Divize_A-A'!D57="","",IF(LEFT('Divize_A-A'!D57,1)&gt;RIGHT('Divize_A-A'!D57,1),'Divize_A-A'!D57,RIGHT('Divize_A-A'!D57,1)&amp;":"&amp;LEFT('Divize_A-A'!D57,1)))</f>
        <v/>
      </c>
      <c r="D24" s="34"/>
    </row>
    <row r="25" spans="1:4" ht="15" customHeight="1" x14ac:dyDescent="0.2">
      <c r="A25" s="37"/>
      <c r="B25" s="36" t="str">
        <f>'Divize_A-A'!A21</f>
        <v>Nohejl Václav   {ST Frýdlant}-U19</v>
      </c>
      <c r="D25" s="16"/>
    </row>
    <row r="26" spans="1:4" ht="15" customHeight="1" x14ac:dyDescent="0.2">
      <c r="A26" s="35" t="str">
        <f>IF('Divize_A-A'!C11="","",'Divize_A-A'!C11)</f>
        <v>Nohejl Václav   {ST Frýdlant}-U19</v>
      </c>
      <c r="B26" s="18" t="str">
        <f>IF('Divize_A-A'!D11="","",IF(LEFT('Divize_A-A'!D11,1)&gt;RIGHT('Divize_A-A'!D11,1),'Divize_A-A'!D11,RIGHT('Divize_A-A'!D11,1)&amp;":"&amp;LEFT('Divize_A-A'!D11,1)))</f>
        <v>3:2</v>
      </c>
      <c r="D26" s="16"/>
    </row>
    <row r="27" spans="1:4" ht="15" customHeight="1" x14ac:dyDescent="0.2">
      <c r="B27" s="37"/>
      <c r="C27" s="36" t="str">
        <f>'Divize_A-A'!A28</f>
        <v>Nohejl Václav   {ST Frýdlant}-U19</v>
      </c>
      <c r="D27" s="16"/>
    </row>
    <row r="28" spans="1:4" ht="15" customHeight="1" x14ac:dyDescent="0.2">
      <c r="A28" s="36" t="str">
        <f>IF('Divize_A-A'!A12="","",'Divize_A-A'!A12)</f>
        <v>Kos Vincent {SKST Liberec}-U19</v>
      </c>
      <c r="B28" s="37"/>
      <c r="C28" s="34" t="str">
        <f>IF('Divize_A-A'!D21="","",IF(LEFT('Divize_A-A'!D21,1)&gt;RIGHT('Divize_A-A'!D21,1),'Divize_A-A'!D21,RIGHT('Divize_A-A'!D21,1)&amp;":"&amp;LEFT('Divize_A-A'!D21,1)))</f>
        <v>3 : 0</v>
      </c>
      <c r="D28" s="16"/>
    </row>
    <row r="29" spans="1:4" ht="15" customHeight="1" x14ac:dyDescent="0.2">
      <c r="A29" s="37"/>
      <c r="B29" s="35" t="str">
        <f>'Divize_A-A'!C21</f>
        <v>Kos Vincent {SKST Liberec}-U19</v>
      </c>
      <c r="D29" s="16"/>
    </row>
    <row r="30" spans="1:4" ht="15" customHeight="1" x14ac:dyDescent="0.2">
      <c r="A30" s="35" t="str">
        <f>IF('Divize_A-A'!C12="","",'Divize_A-A'!C12)</f>
        <v>Nypl Patrik {B.  Jablonec n. N.}-U15</v>
      </c>
      <c r="B30" s="34" t="str">
        <f>IF('Divize_A-A'!D12="","",IF(LEFT('Divize_A-A'!D12,1)&gt;RIGHT('Divize_A-A'!D12,1),'Divize_A-A'!D12,RIGHT('Divize_A-A'!D12,1)&amp;":"&amp;LEFT('Divize_A-A'!D12,1)))</f>
        <v>3 : 0</v>
      </c>
      <c r="D30" s="16"/>
    </row>
    <row r="31" spans="1:4" ht="15" customHeight="1" x14ac:dyDescent="0.2">
      <c r="D31" s="16"/>
    </row>
    <row r="32" spans="1:4" ht="15" customHeight="1" x14ac:dyDescent="0.25">
      <c r="A32" s="50" t="str">
        <f>'Divize_A-A'!A13</f>
        <v>o 3.-4. místo</v>
      </c>
      <c r="C32" s="16"/>
      <c r="D32" s="16"/>
    </row>
    <row r="33" spans="1:4" ht="15" customHeight="1" x14ac:dyDescent="0.2">
      <c r="A33" s="36" t="str">
        <f>IF('Divize_A-A'!A14="","",'Divize_A-A'!A14)</f>
        <v>Němec Štěpán   {SKST Liberec}-U15</v>
      </c>
      <c r="C33" s="16"/>
      <c r="D33" s="16"/>
    </row>
    <row r="34" spans="1:4" ht="15" customHeight="1" x14ac:dyDescent="0.2">
      <c r="A34" s="37"/>
      <c r="B34" s="36" t="str">
        <f>'Divize_A-A'!A26</f>
        <v>Němec Štěpán   {SKST Liberec}-U15</v>
      </c>
      <c r="C34" s="16"/>
      <c r="D34" s="16"/>
    </row>
    <row r="35" spans="1:4" ht="15" customHeight="1" x14ac:dyDescent="0.2">
      <c r="A35" s="35" t="str">
        <f>IF('Divize_A-A'!C14="","",'Divize_A-A'!C14)</f>
        <v>Ortová Pavlína   {SKST Liberec}-U15</v>
      </c>
      <c r="B35" s="34" t="str">
        <f>IF('Divize_A-A'!D14="","",IF(LEFT('Divize_A-A'!D14,1)&gt;RIGHT('Divize_A-A'!D14,1),'Divize_A-A'!D14,RIGHT('Divize_A-A'!D14,1)&amp;":"&amp;LEFT('Divize_A-A'!D14,1)))</f>
        <v>3 : 2</v>
      </c>
      <c r="C35" s="16"/>
      <c r="D35" s="16"/>
    </row>
    <row r="36" spans="1:4" ht="15" customHeight="1" x14ac:dyDescent="0.2"/>
    <row r="37" spans="1:4" ht="15" customHeight="1" x14ac:dyDescent="0.25">
      <c r="A37" s="50" t="str">
        <f>'Divize_A-A'!A15</f>
        <v>o 7.-8. místo</v>
      </c>
      <c r="C37" s="16"/>
      <c r="D37" s="16"/>
    </row>
    <row r="38" spans="1:4" ht="15" customHeight="1" x14ac:dyDescent="0.2">
      <c r="A38" s="36" t="str">
        <f>IF('Divize_A-A'!A16="","",'Divize_A-A'!A16)</f>
        <v>Nohejl Martin  {ST Frýdlant}-U19</v>
      </c>
      <c r="C38" s="16"/>
      <c r="D38" s="16"/>
    </row>
    <row r="39" spans="1:4" ht="15" customHeight="1" x14ac:dyDescent="0.2">
      <c r="A39" s="37"/>
      <c r="B39" s="36" t="str">
        <f>'Divize_A-A'!A30</f>
        <v>Nypl Patrik {B.  Jablonec n. N.}-U15</v>
      </c>
      <c r="C39" s="16"/>
      <c r="D39" s="16"/>
    </row>
    <row r="40" spans="1:4" ht="15" customHeight="1" x14ac:dyDescent="0.2">
      <c r="A40" s="35" t="str">
        <f>IF('Divize_A-A'!C16="","",'Divize_A-A'!C16)</f>
        <v>Nypl Patrik {B.  Jablonec n. N.}-U15</v>
      </c>
      <c r="B40" s="34" t="str">
        <f>IF('Divize_A-A'!D16="","",IF(LEFT('Divize_A-A'!D16,1)&gt;RIGHT('Divize_A-A'!D16,1),'Divize_A-A'!D16,RIGHT('Divize_A-A'!D16,1)&amp;":"&amp;LEFT('Divize_A-A'!D16,1)))</f>
        <v>3:1</v>
      </c>
      <c r="C40" s="16"/>
      <c r="D40" s="16"/>
    </row>
  </sheetData>
  <sheetProtection sheet="1" objects="1" scenarios="1"/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36">
    <pageSetUpPr fitToPage="1"/>
  </sheetPr>
  <dimension ref="A1:F44"/>
  <sheetViews>
    <sheetView workbookViewId="0">
      <selection activeCell="A6" sqref="A6"/>
    </sheetView>
  </sheetViews>
  <sheetFormatPr defaultColWidth="9.109375" defaultRowHeight="13.2" x14ac:dyDescent="0.25"/>
  <cols>
    <col min="1" max="1" width="36.44140625" style="7" customWidth="1"/>
    <col min="2" max="2" width="2.33203125" style="7" customWidth="1"/>
    <col min="3" max="3" width="34.4414062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3" t="s">
        <v>311</v>
      </c>
      <c r="C3" s="174"/>
      <c r="D3" s="174"/>
      <c r="E3" s="174"/>
      <c r="F3" s="6"/>
    </row>
    <row r="4" spans="1:6" ht="13.8" thickBot="1" x14ac:dyDescent="0.3">
      <c r="B4" s="89"/>
      <c r="D4" s="83" t="s">
        <v>9</v>
      </c>
      <c r="E4" s="83" t="s">
        <v>10</v>
      </c>
    </row>
    <row r="5" spans="1:6" ht="13.8" thickTop="1" x14ac:dyDescent="0.25">
      <c r="A5" s="90" t="s">
        <v>135</v>
      </c>
      <c r="B5" s="91"/>
      <c r="C5" s="92"/>
      <c r="D5" s="84"/>
      <c r="E5" s="15"/>
    </row>
    <row r="6" spans="1:6" x14ac:dyDescent="0.25">
      <c r="A6" s="106" t="s">
        <v>403</v>
      </c>
      <c r="B6" s="93"/>
      <c r="C6" s="107" t="s">
        <v>397</v>
      </c>
      <c r="D6" s="45" t="s">
        <v>410</v>
      </c>
      <c r="E6" s="15"/>
    </row>
    <row r="7" spans="1:6" x14ac:dyDescent="0.25">
      <c r="A7" s="106" t="s">
        <v>405</v>
      </c>
      <c r="B7" s="93"/>
      <c r="C7" s="107" t="s">
        <v>393</v>
      </c>
      <c r="D7" s="45" t="s">
        <v>407</v>
      </c>
      <c r="E7" s="15"/>
    </row>
    <row r="8" spans="1:6" x14ac:dyDescent="0.25">
      <c r="A8" s="106" t="s">
        <v>396</v>
      </c>
      <c r="B8" s="93"/>
      <c r="C8" s="107" t="s">
        <v>392</v>
      </c>
      <c r="D8" s="45" t="s">
        <v>407</v>
      </c>
      <c r="E8" s="15"/>
    </row>
    <row r="9" spans="1:6" ht="13.8" thickBot="1" x14ac:dyDescent="0.3">
      <c r="A9" s="108" t="s">
        <v>401</v>
      </c>
      <c r="B9" s="94"/>
      <c r="C9" s="109" t="s">
        <v>402</v>
      </c>
      <c r="D9" s="48" t="s">
        <v>407</v>
      </c>
      <c r="E9" s="95"/>
    </row>
    <row r="10" spans="1:6" ht="13.8" thickTop="1" x14ac:dyDescent="0.25">
      <c r="A10" s="90" t="s">
        <v>136</v>
      </c>
      <c r="B10" s="93"/>
      <c r="C10" s="92"/>
      <c r="D10" s="45"/>
      <c r="E10" s="15"/>
    </row>
    <row r="11" spans="1:6" x14ac:dyDescent="0.25">
      <c r="A11" s="96" t="str">
        <f>IF(AND($D6="",$A6="",$C6=""),"",IF(AND($A6="",$C6&lt;&gt;""),$C6,IF(AND($A6&lt;&gt;"",$C6=""),$A6,IF($D6="","",IF(LEFT($D6,1)&lt;RIGHT($D6,1),$A6,$C6)))))</f>
        <v>Pytlounová Nikola  {SKST Liberec}-U15</v>
      </c>
      <c r="B11" s="93"/>
      <c r="C11" s="7" t="str">
        <f>IF(AND($D7="",$A7="",$C7=""),"",IF(AND($A7="",$C7&lt;&gt;""),$C7,IF(AND($A7&lt;&gt;"",$C7=""),$A7,IF($D7="","",IF(LEFT($D7,1)&lt;RIGHT($D7,1),$A7,$C7)))))</f>
        <v>Faltus Dominik  {SKST Liberec}-U15</v>
      </c>
      <c r="D11" s="45" t="s">
        <v>410</v>
      </c>
      <c r="E11" s="15"/>
    </row>
    <row r="12" spans="1:6" ht="13.8" thickBot="1" x14ac:dyDescent="0.3">
      <c r="A12" s="97" t="str">
        <f>IF(AND($D8="",$A8="",$C8=""),"",IF(AND($A8="",$C8&lt;&gt;""),$C8,IF(AND($A8&lt;&gt;"",$C8=""),$A8,IF($D8="","",IF(LEFT($D8,1)&lt;RIGHT($D8,1),$A8,$C8)))))</f>
        <v>Nováková Tereza   {Spartak Chrastava}-U17</v>
      </c>
      <c r="B12" s="94"/>
      <c r="C12" s="89" t="str">
        <f>IF(AND($D9="",$A9="",$C9=""),"",IF(AND($A9="",$C9&lt;&gt;""),$C9,IF(AND($A9&lt;&gt;"",$C9=""),$A9,IF($D9="","",IF(LEFT($D9,1)&lt;RIGHT($D9,1),$A9,$C9)))))</f>
        <v>Kovář Samuel  {SKST Liberec}-U15</v>
      </c>
      <c r="D12" s="48" t="s">
        <v>409</v>
      </c>
      <c r="E12" s="95"/>
    </row>
    <row r="13" spans="1:6" ht="13.8" thickTop="1" x14ac:dyDescent="0.25">
      <c r="A13" s="98" t="s">
        <v>137</v>
      </c>
      <c r="B13" s="93"/>
      <c r="C13" s="99"/>
      <c r="D13" s="45"/>
      <c r="E13" s="15"/>
    </row>
    <row r="14" spans="1:6" ht="13.8" thickBot="1" x14ac:dyDescent="0.3">
      <c r="A14" s="97" t="str">
        <f>IF($D18="","",IF(AND($A18="",$C18&lt;&gt;""),C18,IF(AND($A18&lt;&gt;"",$C18=""),A18,IF(AND($A18="",$C18=""),"",IF(LEFT($D18,1)&lt;RIGHT($D18,1),A18,C18)))))</f>
        <v>Dlouhý Martin {AŠ M.Boleslav}-U15</v>
      </c>
      <c r="B14" s="94"/>
      <c r="C14" s="89" t="str">
        <f>IF($D19="","",IF(AND($A19="",$C19&lt;&gt;""),$C19,IF(AND($A19&lt;&gt;"",$C19=""),$A19,IF(AND($A19="",$C19=""),"",IF(LEFT($D19,1)&lt;RIGHT($D19,1),$A19,$C19)))))</f>
        <v>Csizmazia Antonín  {Sokol Turnov}-U13</v>
      </c>
      <c r="D14" s="48" t="s">
        <v>409</v>
      </c>
      <c r="E14" s="95"/>
    </row>
    <row r="15" spans="1:6" ht="13.8" thickTop="1" x14ac:dyDescent="0.25">
      <c r="A15" s="100" t="s">
        <v>138</v>
      </c>
      <c r="B15" s="93"/>
      <c r="C15" s="88"/>
      <c r="D15" s="45"/>
      <c r="E15" s="15"/>
    </row>
    <row r="16" spans="1:6" ht="13.8" thickBot="1" x14ac:dyDescent="0.3">
      <c r="A16" s="97" t="str">
        <f>IF(AND($D11="",$A11="",$C11=""),"",IF(AND($A11="",$C11&lt;&gt;""),$C11,IF(AND($A11&lt;&gt;"",$C11=""),$A11,IF(AND($A11="",$C11=""),"",IF(LEFT($D11,1)&lt;RIGHT($D11,1),$A11,$C11)))))</f>
        <v>Faltus Dominik  {SKST Liberec}-U15</v>
      </c>
      <c r="B16" s="94"/>
      <c r="C16" s="89" t="str">
        <f>IF(AND($D12="",$A12="",$C12=""),"",IF(AND($A12="",$C12&lt;&gt;""),$C12,IF(AND($A12&lt;&gt;"",$C12=""),$A12,IF(AND($A12="",$C12=""),"",IF(LEFT($D12,1)&lt;RIGHT($D12,1),$A12,$C12)))))</f>
        <v>Nováková Tereza   {Spartak Chrastava}-U17</v>
      </c>
      <c r="D16" s="48" t="s">
        <v>10</v>
      </c>
      <c r="E16" s="95"/>
    </row>
    <row r="17" spans="1:6" ht="13.8" thickTop="1" x14ac:dyDescent="0.25">
      <c r="A17" s="100" t="s">
        <v>139</v>
      </c>
      <c r="B17" s="93"/>
      <c r="D17" s="117"/>
      <c r="E17" s="15"/>
    </row>
    <row r="18" spans="1:6" x14ac:dyDescent="0.25">
      <c r="A18" s="96" t="str">
        <f>IF(AND($D6="",$A6="",$C6=""),"",IF(AND($A6="",$C6&lt;&gt;""),$C6,IF(AND($A6&lt;&gt;"",$C6=""),$A6,IF($D6="","",IF(LEFT($D6,1)&gt;RIGHT($D6,1),$A6,$C6)))))</f>
        <v>Nohejl Matěj  {ST Frýdlant}-U19</v>
      </c>
      <c r="B18" s="93"/>
      <c r="C18" s="7" t="str">
        <f>IF(AND($D7="",$A7="",$C7=""),"",IF(AND($A7="",$C7&lt;&gt;""),$C7,IF(AND($A7&lt;&gt;"",$C7=""),$A7,IF($D7="","",IF(LEFT($D7,1)&gt;RIGHT($D7,1),$A7,$C7)))))</f>
        <v>Dlouhý Martin {AŠ M.Boleslav}-U15</v>
      </c>
      <c r="D18" s="45" t="s">
        <v>410</v>
      </c>
      <c r="E18" s="15"/>
    </row>
    <row r="19" spans="1:6" ht="13.8" thickBot="1" x14ac:dyDescent="0.3">
      <c r="A19" s="97" t="str">
        <f>IF(AND($D8="",$A8="",$C8=""),"",IF(AND($A8="",$C8&lt;&gt;""),$C8,IF(AND($A8&lt;&gt;"",$C8=""),$A8,IF($D8="","",IF(LEFT($D8,1)&gt;RIGHT($D8,1),$A8,$C8)))))</f>
        <v>Korpová Romana {AST K. Šenov}-U17</v>
      </c>
      <c r="B19" s="94"/>
      <c r="C19" s="89" t="str">
        <f>IF(AND($D9="",$A9="",$C9=""),"",IF(AND($A9="",$C9&lt;&gt;""),$C9,IF(AND($A9&lt;&gt;"",$C9=""),$A9,IF($D9="","",IF(LEFT($D9,1)&gt;RIGHT($D9,1),$A9,$C9)))))</f>
        <v>Csizmazia Antonín  {Sokol Turnov}-U13</v>
      </c>
      <c r="D19" s="48" t="s">
        <v>411</v>
      </c>
      <c r="E19" s="95"/>
    </row>
    <row r="20" spans="1:6" ht="13.8" thickTop="1" x14ac:dyDescent="0.25">
      <c r="A20" s="100" t="s">
        <v>141</v>
      </c>
      <c r="B20" s="93"/>
      <c r="D20" s="45"/>
      <c r="E20" s="15"/>
    </row>
    <row r="21" spans="1:6" ht="13.8" thickBot="1" x14ac:dyDescent="0.3">
      <c r="A21" s="97" t="str">
        <f>IF(AND($D11="",$A11="",$C11=""),"",IF(AND($A11="",$C11&lt;&gt;""),$C11,IF(AND($A11&lt;&gt;"",$C11=""),$A11,IF(AND($A11="",$C11=""),"",IF(LEFT($D11,1)&gt;RIGHT($D11,1),$A11,$C11)))))</f>
        <v>Pytlounová Nikola  {SKST Liberec}-U15</v>
      </c>
      <c r="B21" s="94"/>
      <c r="C21" s="89" t="str">
        <f>IF(AND($D12="",$A12="",$C12=""),"",IF(AND($A12="",$C12&lt;&gt;""),$C12,IF(AND($A12&lt;&gt;"",$C12=""),$A12,IF(AND($A12="",$C12=""),"",IF(LEFT($D12,1)&gt;RIGHT($D12,1),$A12,$C12)))))</f>
        <v>Kovář Samuel  {SKST Liberec}-U15</v>
      </c>
      <c r="D21" s="48" t="s">
        <v>410</v>
      </c>
      <c r="E21" s="95"/>
      <c r="F21" s="88"/>
    </row>
    <row r="22" spans="1:6" ht="13.8" thickTop="1" x14ac:dyDescent="0.25">
      <c r="A22" s="100" t="s">
        <v>140</v>
      </c>
      <c r="B22" s="93"/>
      <c r="D22" s="45"/>
      <c r="E22" s="15"/>
      <c r="F22" s="88"/>
    </row>
    <row r="23" spans="1:6" ht="13.8" thickBot="1" x14ac:dyDescent="0.3">
      <c r="A23" s="97" t="str">
        <f>IF($D18="","",IF(AND($A18="",$C18&lt;&gt;""),C18,IF(AND($A18&lt;&gt;"",$C18=""),A18,IF(AND($A18="",$C18=""),"",IF(LEFT($D18,1)&gt;RIGHT($D18,1),A18,C18)))))</f>
        <v>Nohejl Matěj  {ST Frýdlant}-U19</v>
      </c>
      <c r="B23" s="94"/>
      <c r="C23" s="89" t="str">
        <f>IF($D19="","",IF(AND($A19="",$C19&lt;&gt;""),$C19,IF(AND($A19&lt;&gt;"",$C19=""),$A19,IF(AND($A19="",$C19=""),"",IF(LEFT($D19,1)&gt;RIGHT($D19,1),$A19,$C19)))))</f>
        <v>Korpová Romana {AST K. Šenov}-U17</v>
      </c>
      <c r="D23" s="48" t="s">
        <v>410</v>
      </c>
      <c r="E23" s="95"/>
      <c r="F23" s="88"/>
    </row>
    <row r="24" spans="1:6" ht="14.4" thickTop="1" thickBot="1" x14ac:dyDescent="0.3">
      <c r="A24" s="97" t="str">
        <f>IF($D23="","",IF(AND($A23="",$C23&lt;&gt;""),C23,IF(AND($A23&lt;&gt;"",$C23=""),A23,IF(AND($A23="",$C23=""),"",IF(LEFT($D23,1)&gt;RIGHT($D23,1),A23,C23)))))</f>
        <v>Nohejl Matěj  {ST Frýdlant}-U19</v>
      </c>
      <c r="B24" s="94"/>
      <c r="C24" s="101" t="s">
        <v>47</v>
      </c>
      <c r="D24" s="85"/>
      <c r="E24" s="95"/>
      <c r="F24" s="88"/>
    </row>
    <row r="25" spans="1:6" ht="14.4" thickTop="1" thickBot="1" x14ac:dyDescent="0.3">
      <c r="A25" s="102" t="str">
        <f>IF($D23="","",IF(AND($A23="",$C23&lt;&gt;""),C23,IF(AND($A23&lt;&gt;"",$C23=""),A23,IF(AND($A23="",$C23=""),"",IF(LEFT($D23,1)&lt;RIGHT($D23,1),A23,C23)))))</f>
        <v>Korpová Romana {AST K. Šenov}-U17</v>
      </c>
      <c r="B25" s="103"/>
      <c r="C25" s="101" t="s">
        <v>48</v>
      </c>
      <c r="D25" s="86"/>
      <c r="E25" s="105"/>
      <c r="F25" s="88"/>
    </row>
    <row r="26" spans="1:6" ht="14.4" thickTop="1" thickBot="1" x14ac:dyDescent="0.3">
      <c r="A26" s="102" t="str">
        <f>IF(AND($D14="",$A14="",$C14=""),"",IF(AND($A14="",$C14&lt;&gt;""),$C14,IF(AND($A14&lt;&gt;"",$C14=""),$A14,IF(AND($A14="",$C14=""),"",IF(LEFT($D14,1)&gt;RIGHT($D14,1),$A14,$C14)))))</f>
        <v>Csizmazia Antonín  {Sokol Turnov}-U13</v>
      </c>
      <c r="B26" s="103"/>
      <c r="C26" s="101" t="s">
        <v>49</v>
      </c>
      <c r="D26" s="86"/>
      <c r="E26" s="105"/>
      <c r="F26" s="88"/>
    </row>
    <row r="27" spans="1:6" ht="14.4" thickTop="1" thickBot="1" x14ac:dyDescent="0.3">
      <c r="A27" s="102" t="str">
        <f>IF(AND($D14="",$A14="",$C14=""),"",IF(AND($A14="",$C14&lt;&gt;""),$C14,IF(AND($A14&lt;&gt;"",$C14=""),$A14,IF(AND($A14="",$C14=""),"",IF(LEFT($D14,1)&lt;RIGHT($D14,1),$A14,$C14)))))</f>
        <v>Dlouhý Martin {AŠ M.Boleslav}-U15</v>
      </c>
      <c r="B27" s="103"/>
      <c r="C27" s="101" t="s">
        <v>50</v>
      </c>
      <c r="D27" s="86"/>
      <c r="E27" s="105"/>
      <c r="F27" s="88"/>
    </row>
    <row r="28" spans="1:6" ht="14.4" thickTop="1" thickBot="1" x14ac:dyDescent="0.3">
      <c r="A28" s="102" t="str">
        <f>IF(AND($D21="",$A21="",$C21=""),"",IF(AND($A21="",$C21&lt;&gt;""),$C21,IF(AND($A21&lt;&gt;"",$C21=""),$A21,IF(AND($A21="",$C21=""),"",IF(LEFT($D21,1)&gt;RIGHT($D21,1),$A21,$C21)))))</f>
        <v>Pytlounová Nikola  {SKST Liberec}-U15</v>
      </c>
      <c r="B28" s="103"/>
      <c r="C28" s="101" t="s">
        <v>51</v>
      </c>
      <c r="D28" s="87"/>
      <c r="E28" s="105"/>
      <c r="F28" s="88"/>
    </row>
    <row r="29" spans="1:6" ht="14.4" thickTop="1" thickBot="1" x14ac:dyDescent="0.3">
      <c r="A29" s="102" t="str">
        <f>IF(AND($D21="",$A21="",$C21=""),"",IF(AND($A21="",$C21&lt;&gt;""),$C21,IF(AND($A21&lt;&gt;"",$C21=""),$A21,IF(AND($A21="",$C21=""),"",IF(LEFT($D21,1)&lt;RIGHT($D21,1),$A21,$C21)))))</f>
        <v>Kovář Samuel  {SKST Liberec}-U15</v>
      </c>
      <c r="B29" s="103"/>
      <c r="C29" s="101" t="s">
        <v>52</v>
      </c>
      <c r="D29" s="87"/>
      <c r="E29" s="105"/>
    </row>
    <row r="30" spans="1:6" ht="14.4" thickTop="1" thickBot="1" x14ac:dyDescent="0.3">
      <c r="A30" s="102" t="str">
        <f>IF(AND($D16="",$A16="",$C16=""),"",IF(AND($A16="",$C16&lt;&gt;""),$C16,IF(AND($A16&lt;&gt;"",$C16=""),$A16,IF(AND($A16="",$C16=""),"",IF(LEFT($D16,1)&gt;RIGHT($D16,1),$A16,$C16)))))</f>
        <v>Faltus Dominik  {SKST Liberec}-U15</v>
      </c>
      <c r="B30" s="103"/>
      <c r="C30" s="101" t="s">
        <v>53</v>
      </c>
      <c r="D30" s="86"/>
      <c r="E30" s="105"/>
      <c r="F30" s="88"/>
    </row>
    <row r="31" spans="1:6" ht="14.4" thickTop="1" thickBot="1" x14ac:dyDescent="0.3">
      <c r="A31" s="102" t="str">
        <f>IF(AND($D16="",$A16="",$C16=""),"",IF(AND($A16="",$C16&lt;&gt;""),$C16,IF(AND($A16&lt;&gt;"",$C16=""),$A16,IF(AND($A16="",$C16=""),"",IF(LEFT($D16,1)&lt;RIGHT($D16,1),$A16,$C16)))))</f>
        <v>Nováková Tereza   {Spartak Chrastava}-U17</v>
      </c>
      <c r="B31" s="103"/>
      <c r="C31" s="101" t="s">
        <v>54</v>
      </c>
      <c r="D31" s="87"/>
      <c r="E31" s="105"/>
    </row>
    <row r="32" spans="1:6" ht="13.8" thickTop="1" x14ac:dyDescent="0.25"/>
    <row r="44" spans="4:4" x14ac:dyDescent="0.25">
      <c r="D44" s="88" t="s">
        <v>45</v>
      </c>
    </row>
  </sheetData>
  <sheetProtection sheet="1" objects="1" scenarios="1"/>
  <mergeCells count="3">
    <mergeCell ref="B1:E1"/>
    <mergeCell ref="B2:E2"/>
    <mergeCell ref="B3:E3"/>
  </mergeCells>
  <dataValidations count="1">
    <dataValidation type="list" allowBlank="1" showInputMessage="1" showErrorMessage="1" sqref="A15 C6:C9 A6:A9 C15" xr:uid="{00000000-0002-0000-0B00-000000000000}">
      <formula1>seznam_mladsi</formula1>
    </dataValidation>
  </dataValidation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40">
    <pageSetUpPr fitToPage="1"/>
  </sheetPr>
  <dimension ref="A1:D40"/>
  <sheetViews>
    <sheetView showGridLines="0" showZeros="0" workbookViewId="0">
      <selection activeCell="A38" sqref="A38"/>
    </sheetView>
  </sheetViews>
  <sheetFormatPr defaultColWidth="9.109375" defaultRowHeight="10.199999999999999" x14ac:dyDescent="0.2"/>
  <cols>
    <col min="1" max="4" width="37.88671875" style="17" customWidth="1"/>
    <col min="5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'Divize_A-B'!B3:E3</f>
        <v>Divize A - o 9. - 16. místo</v>
      </c>
      <c r="C4" s="177"/>
      <c r="D4" s="39"/>
    </row>
    <row r="5" spans="1:4" ht="8.25" customHeight="1" x14ac:dyDescent="0.2"/>
    <row r="6" spans="1:4" ht="15" customHeight="1" x14ac:dyDescent="0.25">
      <c r="A6" s="50" t="str">
        <f>'Divize_A-B'!A5</f>
        <v>o 9.-16. místo</v>
      </c>
    </row>
    <row r="7" spans="1:4" ht="15" customHeight="1" x14ac:dyDescent="0.2">
      <c r="A7" s="36" t="str">
        <f>IF('Divize_A-B'!A6="","",'Divize_A-B'!A6)</f>
        <v>Nohejl Matěj  {ST Frýdlant}-U19</v>
      </c>
    </row>
    <row r="8" spans="1:4" ht="15" customHeight="1" x14ac:dyDescent="0.2">
      <c r="A8" s="37"/>
      <c r="B8" s="36" t="str">
        <f>'Divize_A-B'!A18</f>
        <v>Nohejl Matěj  {ST Frýdlant}-U19</v>
      </c>
    </row>
    <row r="9" spans="1:4" ht="15" customHeight="1" x14ac:dyDescent="0.2">
      <c r="A9" s="35" t="str">
        <f>IF('Divize_A-B'!C6="","",'Divize_A-B'!C6)</f>
        <v>Pytlounová Nikola  {SKST Liberec}-U15</v>
      </c>
      <c r="B9" s="18" t="str">
        <f>IF('Divize_A-B'!D6="","",IF(LEFT('Divize_A-B'!D6,1)&gt;RIGHT('Divize_A-B'!D6,1),'Divize_A-B'!D6,RIGHT('Divize_A-B'!D6,1)&amp;":"&amp;LEFT('Divize_A-B'!D6,1)))</f>
        <v>3 : 1</v>
      </c>
    </row>
    <row r="10" spans="1:4" ht="15" customHeight="1" x14ac:dyDescent="0.2">
      <c r="B10" s="37"/>
      <c r="C10" s="36" t="str">
        <f>'Divize_A-B'!A23</f>
        <v>Nohejl Matěj  {ST Frýdlant}-U19</v>
      </c>
    </row>
    <row r="11" spans="1:4" ht="15" customHeight="1" x14ac:dyDescent="0.2">
      <c r="A11" s="36" t="str">
        <f>IF('Divize_A-B'!A7="","",'Divize_A-B'!A7)</f>
        <v>Faltus Dominik  {SKST Liberec}-U15</v>
      </c>
      <c r="B11" s="37"/>
      <c r="C11" s="18" t="str">
        <f>IF('Divize_A-B'!D18="","",IF(LEFT('Divize_A-B'!D18,1)&gt;RIGHT('Divize_A-B'!D18,1),'Divize_A-B'!D18,RIGHT('Divize_A-B'!D18,1)&amp;":"&amp;LEFT('Divize_A-B'!D18,1)))</f>
        <v>3 : 1</v>
      </c>
    </row>
    <row r="12" spans="1:4" ht="15" customHeight="1" x14ac:dyDescent="0.2">
      <c r="A12" s="37"/>
      <c r="B12" s="35" t="str">
        <f>'Divize_A-B'!C18</f>
        <v>Dlouhý Martin {AŠ M.Boleslav}-U15</v>
      </c>
      <c r="C12" s="37"/>
    </row>
    <row r="13" spans="1:4" ht="15" customHeight="1" x14ac:dyDescent="0.2">
      <c r="A13" s="35" t="str">
        <f>IF('Divize_A-B'!C7="","",'Divize_A-B'!C7)</f>
        <v>Dlouhý Martin {AŠ M.Boleslav}-U15</v>
      </c>
      <c r="B13" s="34" t="str">
        <f>IF('Divize_A-B'!D7="","",IF(LEFT('Divize_A-B'!D7,1)&gt;RIGHT('Divize_A-B'!D7,1),'Divize_A-B'!D7,RIGHT('Divize_A-B'!D7,1)&amp;":"&amp;LEFT('Divize_A-B'!D7,1)))</f>
        <v>3:1</v>
      </c>
      <c r="C13" s="37"/>
    </row>
    <row r="14" spans="1:4" ht="15" customHeight="1" x14ac:dyDescent="0.2">
      <c r="C14" s="37"/>
      <c r="D14" s="36" t="str">
        <f>'Divize_A-B'!A24</f>
        <v>Nohejl Matěj  {ST Frýdlant}-U19</v>
      </c>
    </row>
    <row r="15" spans="1:4" ht="15" customHeight="1" x14ac:dyDescent="0.2">
      <c r="A15" s="36" t="str">
        <f>IF('Divize_A-B'!A8="","",'Divize_A-B'!A8)</f>
        <v>Nováková Tereza   {Spartak Chrastava}-U17</v>
      </c>
      <c r="C15" s="37"/>
      <c r="D15" s="34" t="str">
        <f>IF('Divize_A-B'!D23="","",IF(LEFT('Divize_A-B'!D23,1)&gt;RIGHT('Divize_A-B'!D23,1),'Divize_A-B'!D23,RIGHT('Divize_A-B'!D23,1)&amp;":"&amp;LEFT('Divize_A-B'!D23,1)))</f>
        <v>3 : 1</v>
      </c>
    </row>
    <row r="16" spans="1:4" ht="15" customHeight="1" x14ac:dyDescent="0.2">
      <c r="A16" s="37"/>
      <c r="B16" s="36" t="str">
        <f>'Divize_A-B'!A19</f>
        <v>Korpová Romana {AST K. Šenov}-U17</v>
      </c>
      <c r="C16" s="37"/>
    </row>
    <row r="17" spans="1:4" ht="15" customHeight="1" x14ac:dyDescent="0.2">
      <c r="A17" s="35" t="str">
        <f>IF('Divize_A-B'!C8="","",'Divize_A-B'!C8)</f>
        <v>Korpová Romana {AST K. Šenov}-U17</v>
      </c>
      <c r="B17" s="18" t="str">
        <f>IF('Divize_A-B'!D8="","",IF(LEFT('Divize_A-B'!D8,1)&gt;RIGHT('Divize_A-B'!D8,1),'Divize_A-B'!D8,RIGHT('Divize_A-B'!D8,1)&amp;":"&amp;LEFT('Divize_A-B'!D8,1)))</f>
        <v>3:1</v>
      </c>
      <c r="C17" s="37"/>
    </row>
    <row r="18" spans="1:4" ht="15" customHeight="1" x14ac:dyDescent="0.2">
      <c r="B18" s="37"/>
      <c r="C18" s="35" t="str">
        <f>'Divize_A-B'!C23</f>
        <v>Korpová Romana {AST K. Šenov}-U17</v>
      </c>
    </row>
    <row r="19" spans="1:4" ht="15" customHeight="1" x14ac:dyDescent="0.2">
      <c r="A19" s="36" t="str">
        <f>IF('Divize_A-B'!A9="","",'Divize_A-B'!A9)</f>
        <v>Kovář Samuel  {SKST Liberec}-U15</v>
      </c>
      <c r="B19" s="37"/>
      <c r="C19" s="34" t="str">
        <f>IF('Divize_A-B'!D19="","",IF(LEFT('Divize_A-B'!D19,1)&gt;RIGHT('Divize_A-B'!D19,1),'Divize_A-B'!D19,RIGHT('Divize_A-B'!D19,1)&amp;":"&amp;LEFT('Divize_A-B'!D19,1)))</f>
        <v>3 : 2</v>
      </c>
    </row>
    <row r="20" spans="1:4" ht="15" customHeight="1" x14ac:dyDescent="0.2">
      <c r="A20" s="37"/>
      <c r="B20" s="35" t="str">
        <f>'Divize_A-B'!C19</f>
        <v>Csizmazia Antonín  {Sokol Turnov}-U13</v>
      </c>
    </row>
    <row r="21" spans="1:4" ht="15" customHeight="1" x14ac:dyDescent="0.2">
      <c r="A21" s="35" t="str">
        <f>IF('Divize_A-B'!C9="","",'Divize_A-B'!C9)</f>
        <v>Csizmazia Antonín  {Sokol Turnov}-U13</v>
      </c>
      <c r="B21" s="34" t="str">
        <f>IF('Divize_A-B'!D9="","",IF(LEFT('Divize_A-B'!D9,1)&gt;RIGHT('Divize_A-B'!D9,1),'Divize_A-B'!D9,RIGHT('Divize_A-B'!D9,1)&amp;":"&amp;LEFT('Divize_A-B'!D9,1)))</f>
        <v>3:1</v>
      </c>
    </row>
    <row r="22" spans="1:4" ht="15" customHeight="1" x14ac:dyDescent="0.2"/>
    <row r="23" spans="1:4" ht="15" customHeight="1" x14ac:dyDescent="0.25">
      <c r="A23" s="50" t="str">
        <f>'Divize_A-B'!A10</f>
        <v>o 13.-16. místo</v>
      </c>
    </row>
    <row r="24" spans="1:4" ht="15" customHeight="1" x14ac:dyDescent="0.2">
      <c r="A24" s="36" t="str">
        <f>IF('Divize_A-B'!A11="","",'Divize_A-B'!A11)</f>
        <v>Pytlounová Nikola  {SKST Liberec}-U15</v>
      </c>
      <c r="C24" s="34" t="str">
        <f>IF('Divize_A-B'!D57="","",IF(LEFT('Divize_A-B'!D57,1)&gt;RIGHT('Divize_A-B'!D57,1),'Divize_A-B'!D57,RIGHT('Divize_A-B'!D57,1)&amp;":"&amp;LEFT('Divize_A-B'!D57,1)))</f>
        <v/>
      </c>
      <c r="D24" s="34"/>
    </row>
    <row r="25" spans="1:4" ht="15" customHeight="1" x14ac:dyDescent="0.2">
      <c r="A25" s="37"/>
      <c r="B25" s="36" t="str">
        <f>'Divize_A-B'!A21</f>
        <v>Pytlounová Nikola  {SKST Liberec}-U15</v>
      </c>
      <c r="D25" s="16"/>
    </row>
    <row r="26" spans="1:4" ht="15" customHeight="1" x14ac:dyDescent="0.2">
      <c r="A26" s="35" t="str">
        <f>IF('Divize_A-B'!C11="","",'Divize_A-B'!C11)</f>
        <v>Faltus Dominik  {SKST Liberec}-U15</v>
      </c>
      <c r="B26" s="18" t="str">
        <f>IF('Divize_A-B'!D11="","",IF(LEFT('Divize_A-B'!D11,1)&gt;RIGHT('Divize_A-B'!D11,1),'Divize_A-B'!D11,RIGHT('Divize_A-B'!D11,1)&amp;":"&amp;LEFT('Divize_A-B'!D11,1)))</f>
        <v>3 : 1</v>
      </c>
      <c r="D26" s="16"/>
    </row>
    <row r="27" spans="1:4" ht="15" customHeight="1" x14ac:dyDescent="0.2">
      <c r="B27" s="37"/>
      <c r="C27" s="36" t="str">
        <f>'Divize_A-B'!A28</f>
        <v>Pytlounová Nikola  {SKST Liberec}-U15</v>
      </c>
      <c r="D27" s="16"/>
    </row>
    <row r="28" spans="1:4" ht="15" customHeight="1" x14ac:dyDescent="0.2">
      <c r="A28" s="36" t="str">
        <f>IF('Divize_A-B'!A12="","",'Divize_A-B'!A12)</f>
        <v>Nováková Tereza   {Spartak Chrastava}-U17</v>
      </c>
      <c r="B28" s="37"/>
      <c r="C28" s="34" t="str">
        <f>IF('Divize_A-B'!D21="","",IF(LEFT('Divize_A-B'!D21,1)&gt;RIGHT('Divize_A-B'!D21,1),'Divize_A-B'!D21,RIGHT('Divize_A-B'!D21,1)&amp;":"&amp;LEFT('Divize_A-B'!D21,1)))</f>
        <v>3 : 1</v>
      </c>
      <c r="D28" s="16"/>
    </row>
    <row r="29" spans="1:4" ht="15" customHeight="1" x14ac:dyDescent="0.2">
      <c r="A29" s="37"/>
      <c r="B29" s="35" t="str">
        <f>'Divize_A-B'!C21</f>
        <v>Kovář Samuel  {SKST Liberec}-U15</v>
      </c>
      <c r="D29" s="16"/>
    </row>
    <row r="30" spans="1:4" ht="15" customHeight="1" x14ac:dyDescent="0.2">
      <c r="A30" s="35" t="str">
        <f>IF('Divize_A-B'!C12="","",'Divize_A-B'!C12)</f>
        <v>Kovář Samuel  {SKST Liberec}-U15</v>
      </c>
      <c r="B30" s="34" t="str">
        <f>IF('Divize_A-B'!D12="","",IF(LEFT('Divize_A-B'!D12,1)&gt;RIGHT('Divize_A-B'!D12,1),'Divize_A-B'!D12,RIGHT('Divize_A-B'!D12,1)&amp;":"&amp;LEFT('Divize_A-B'!D12,1)))</f>
        <v>3:2</v>
      </c>
      <c r="D30" s="16"/>
    </row>
    <row r="31" spans="1:4" ht="15" customHeight="1" x14ac:dyDescent="0.2">
      <c r="D31" s="16"/>
    </row>
    <row r="32" spans="1:4" ht="15" customHeight="1" x14ac:dyDescent="0.25">
      <c r="A32" s="50" t="str">
        <f>'Divize_A-B'!A13</f>
        <v>o 11.-12. místo</v>
      </c>
      <c r="C32" s="16"/>
      <c r="D32" s="16"/>
    </row>
    <row r="33" spans="1:2" s="16" customFormat="1" ht="15" customHeight="1" x14ac:dyDescent="0.2">
      <c r="A33" s="36" t="str">
        <f>IF('Divize_A-B'!A14="","",'Divize_A-B'!A14)</f>
        <v>Dlouhý Martin {AŠ M.Boleslav}-U15</v>
      </c>
      <c r="B33" s="17"/>
    </row>
    <row r="34" spans="1:2" s="16" customFormat="1" ht="15" customHeight="1" x14ac:dyDescent="0.2">
      <c r="A34" s="37"/>
      <c r="B34" s="36" t="str">
        <f>'Divize_A-B'!A26</f>
        <v>Csizmazia Antonín  {Sokol Turnov}-U13</v>
      </c>
    </row>
    <row r="35" spans="1:2" s="16" customFormat="1" ht="15" customHeight="1" x14ac:dyDescent="0.2">
      <c r="A35" s="35" t="str">
        <f>IF('Divize_A-B'!C14="","",'Divize_A-B'!C14)</f>
        <v>Csizmazia Antonín  {Sokol Turnov}-U13</v>
      </c>
      <c r="B35" s="34" t="str">
        <f>IF('Divize_A-B'!D14="","",IF(LEFT('Divize_A-B'!D14,1)&gt;RIGHT('Divize_A-B'!D14,1),'Divize_A-B'!D14,RIGHT('Divize_A-B'!D14,1)&amp;":"&amp;LEFT('Divize_A-B'!D14,1)))</f>
        <v>3:2</v>
      </c>
    </row>
    <row r="36" spans="1:2" ht="15" customHeight="1" x14ac:dyDescent="0.2"/>
    <row r="37" spans="1:2" s="16" customFormat="1" ht="15" customHeight="1" x14ac:dyDescent="0.25">
      <c r="A37" s="50" t="str">
        <f>'Divize_A-B'!A15</f>
        <v>o 15.-16. místo</v>
      </c>
      <c r="B37" s="17"/>
    </row>
    <row r="38" spans="1:2" s="16" customFormat="1" ht="15" customHeight="1" x14ac:dyDescent="0.2">
      <c r="A38" s="36" t="str">
        <f>IF('Divize_A-B'!A16="","",'Divize_A-B'!A16)</f>
        <v>Faltus Dominik  {SKST Liberec}-U15</v>
      </c>
      <c r="B38" s="17"/>
    </row>
    <row r="39" spans="1:2" s="16" customFormat="1" ht="15" customHeight="1" x14ac:dyDescent="0.2">
      <c r="A39" s="37"/>
      <c r="B39" s="36" t="str">
        <f>'Divize_A-B'!A30</f>
        <v>Faltus Dominik  {SKST Liberec}-U15</v>
      </c>
    </row>
    <row r="40" spans="1:2" s="16" customFormat="1" ht="15" customHeight="1" x14ac:dyDescent="0.2">
      <c r="A40" s="35" t="str">
        <f>IF('Divize_A-B'!C16="","",'Divize_A-B'!C16)</f>
        <v>Nováková Tereza   {Spartak Chrastava}-U17</v>
      </c>
      <c r="B40" s="34" t="str">
        <f>IF('Divize_A-B'!D16="","",IF(LEFT('Divize_A-B'!D16,1)&gt;RIGHT('Divize_A-B'!D16,1),'Divize_A-B'!D16,RIGHT('Divize_A-B'!D16,1)&amp;":"&amp;LEFT('Divize_A-B'!D16,1)))</f>
        <v>wo</v>
      </c>
    </row>
  </sheetData>
  <sheetProtection sheet="1" objects="1" scenarios="1"/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44">
    <pageSetUpPr fitToPage="1"/>
  </sheetPr>
  <dimension ref="A1:F44"/>
  <sheetViews>
    <sheetView workbookViewId="0">
      <selection activeCell="D15" sqref="D15"/>
    </sheetView>
  </sheetViews>
  <sheetFormatPr defaultColWidth="9.109375" defaultRowHeight="13.2" x14ac:dyDescent="0.25"/>
  <cols>
    <col min="1" max="1" width="36.44140625" style="7" customWidth="1"/>
    <col min="2" max="2" width="2.33203125" style="7" customWidth="1"/>
    <col min="3" max="3" width="34.4414062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3" t="s">
        <v>312</v>
      </c>
      <c r="C3" s="174"/>
      <c r="D3" s="174"/>
      <c r="E3" s="174"/>
      <c r="F3" s="6"/>
    </row>
    <row r="4" spans="1:6" ht="13.8" thickBot="1" x14ac:dyDescent="0.3">
      <c r="B4" s="89"/>
      <c r="D4" s="83" t="s">
        <v>9</v>
      </c>
      <c r="E4" s="83" t="s">
        <v>10</v>
      </c>
    </row>
    <row r="5" spans="1:6" ht="13.8" thickTop="1" x14ac:dyDescent="0.25">
      <c r="A5" s="90" t="s">
        <v>142</v>
      </c>
      <c r="B5" s="91"/>
      <c r="C5" s="92"/>
      <c r="D5" s="84"/>
      <c r="E5" s="15"/>
    </row>
    <row r="6" spans="1:6" x14ac:dyDescent="0.25">
      <c r="A6" s="106" t="s">
        <v>412</v>
      </c>
      <c r="B6" s="93"/>
      <c r="C6" s="107" t="s">
        <v>417</v>
      </c>
      <c r="D6" s="45" t="s">
        <v>411</v>
      </c>
      <c r="E6" s="15"/>
    </row>
    <row r="7" spans="1:6" x14ac:dyDescent="0.25">
      <c r="A7" s="106" t="s">
        <v>423</v>
      </c>
      <c r="B7" s="93"/>
      <c r="C7" s="107" t="s">
        <v>420</v>
      </c>
      <c r="D7" s="45" t="s">
        <v>406</v>
      </c>
      <c r="E7" s="15"/>
    </row>
    <row r="8" spans="1:6" x14ac:dyDescent="0.25">
      <c r="A8" s="106" t="s">
        <v>424</v>
      </c>
      <c r="B8" s="93"/>
      <c r="C8" s="107" t="s">
        <v>413</v>
      </c>
      <c r="D8" s="45" t="s">
        <v>407</v>
      </c>
      <c r="E8" s="15"/>
    </row>
    <row r="9" spans="1:6" ht="13.8" thickBot="1" x14ac:dyDescent="0.3">
      <c r="A9" s="108" t="s">
        <v>422</v>
      </c>
      <c r="B9" s="94"/>
      <c r="C9" s="109" t="s">
        <v>416</v>
      </c>
      <c r="D9" s="48" t="s">
        <v>407</v>
      </c>
      <c r="E9" s="95"/>
    </row>
    <row r="10" spans="1:6" ht="13.8" thickTop="1" x14ac:dyDescent="0.25">
      <c r="A10" s="90" t="s">
        <v>129</v>
      </c>
      <c r="B10" s="93"/>
      <c r="C10" s="92"/>
      <c r="D10" s="45"/>
      <c r="E10" s="15"/>
    </row>
    <row r="11" spans="1:6" x14ac:dyDescent="0.25">
      <c r="A11" s="96" t="str">
        <f>IF(AND($D6="",$A6="",$C6=""),"",IF(AND($A6="",$C6&lt;&gt;""),$C6,IF(AND($A6&lt;&gt;"",$C6=""),$A6,IF($D6="","",IF(LEFT($D6,1)&lt;RIGHT($D6,1),$A6,$C6)))))</f>
        <v>Hanus Ondřej   {Jiskra K. Šenov}-U13</v>
      </c>
      <c r="B11" s="93"/>
      <c r="C11" s="7" t="str">
        <f>IF(AND($D7="",$A7="",$C7=""),"",IF(AND($A7="",$C7&lt;&gt;""),$C7,IF(AND($A7&lt;&gt;"",$C7=""),$A7,IF($D7="","",IF(LEFT($D7,1)&lt;RIGHT($D7,1),$A7,$C7)))))</f>
        <v>Vrběcký Daniel   {B.  Jablonec n. N.}-U19</v>
      </c>
      <c r="D11" s="45" t="s">
        <v>406</v>
      </c>
      <c r="E11" s="15"/>
    </row>
    <row r="12" spans="1:6" ht="13.8" thickBot="1" x14ac:dyDescent="0.3">
      <c r="A12" s="97" t="str">
        <f>IF(AND($D8="",$A8="",$C8=""),"",IF(AND($A8="",$C8&lt;&gt;""),$C8,IF(AND($A8&lt;&gt;"",$C8=""),$A8,IF($D8="","",IF(LEFT($D8,1)&lt;RIGHT($D8,1),$A8,$C8)))))</f>
        <v>Hanus Antonín   {Jiskra K. Šenov}-U15</v>
      </c>
      <c r="B12" s="94"/>
      <c r="C12" s="89" t="str">
        <f>IF(AND($D9="",$A9="",$C9=""),"",IF(AND($A9="",$C9&lt;&gt;""),$C9,IF(AND($A9&lt;&gt;"",$C9=""),$A9,IF($D9="","",IF(LEFT($D9,1)&lt;RIGHT($D9,1),$A9,$C9)))))</f>
        <v>Korpová Tereza  {AST K. Šenov}-U11</v>
      </c>
      <c r="D12" s="48" t="s">
        <v>411</v>
      </c>
      <c r="E12" s="95"/>
    </row>
    <row r="13" spans="1:6" ht="13.8" thickTop="1" x14ac:dyDescent="0.25">
      <c r="A13" s="98" t="s">
        <v>130</v>
      </c>
      <c r="B13" s="93"/>
      <c r="C13" s="99"/>
      <c r="D13" s="45"/>
      <c r="E13" s="15"/>
    </row>
    <row r="14" spans="1:6" ht="13.8" thickBot="1" x14ac:dyDescent="0.3">
      <c r="A14" s="97" t="str">
        <f>IF($D18="","",IF(AND($A18="",$C18&lt;&gt;""),C18,IF(AND($A18&lt;&gt;"",$C18=""),A18,IF(AND($A18="",$C18=""),"",IF(LEFT($D18,1)&lt;RIGHT($D18,1),A18,C18)))))</f>
        <v>Nechvíl Richard   {Sokol Turnov}-U15</v>
      </c>
      <c r="B14" s="94"/>
      <c r="C14" s="89" t="str">
        <f>IF($D19="","",IF(AND($A19="",$C19&lt;&gt;""),$C19,IF(AND($A19&lt;&gt;"",$C19=""),$A19,IF(AND($A19="",$C19=""),"",IF(LEFT($D19,1)&lt;RIGHT($D19,1),$A19,$C19)))))</f>
        <v>Klustová Tereza {Spartak Chrastava}-U17</v>
      </c>
      <c r="D14" s="48" t="s">
        <v>411</v>
      </c>
      <c r="E14" s="95"/>
    </row>
    <row r="15" spans="1:6" ht="13.8" thickTop="1" x14ac:dyDescent="0.25">
      <c r="A15" s="100" t="s">
        <v>131</v>
      </c>
      <c r="B15" s="93"/>
      <c r="C15" s="88"/>
      <c r="D15" s="45"/>
      <c r="E15" s="15"/>
    </row>
    <row r="16" spans="1:6" ht="13.8" thickBot="1" x14ac:dyDescent="0.3">
      <c r="A16" s="97" t="str">
        <f>IF(AND($D11="",$A11="",$C11=""),"",IF(AND($A11="",$C11&lt;&gt;""),$C11,IF(AND($A11&lt;&gt;"",$C11=""),$A11,IF(AND($A11="",$C11=""),"",IF(LEFT($D11,1)&lt;RIGHT($D11,1),$A11,$C11)))))</f>
        <v>Vrběcký Daniel   {B.  Jablonec n. N.}-U19</v>
      </c>
      <c r="B16" s="94"/>
      <c r="C16" s="89" t="str">
        <f>IF(AND($D12="",$A12="",$C12=""),"",IF(AND($A12="",$C12&lt;&gt;""),$C12,IF(AND($A12&lt;&gt;"",$C12=""),$A12,IF(AND($A12="",$C12=""),"",IF(LEFT($D12,1)&lt;RIGHT($D12,1),$A12,$C12)))))</f>
        <v>Korpová Tereza  {AST K. Šenov}-U11</v>
      </c>
      <c r="D16" s="48" t="s">
        <v>10</v>
      </c>
      <c r="E16" s="95"/>
    </row>
    <row r="17" spans="1:6" ht="13.8" thickTop="1" x14ac:dyDescent="0.25">
      <c r="A17" s="100" t="s">
        <v>132</v>
      </c>
      <c r="B17" s="93"/>
      <c r="D17" s="117"/>
      <c r="E17" s="15"/>
    </row>
    <row r="18" spans="1:6" x14ac:dyDescent="0.25">
      <c r="A18" s="96" t="str">
        <f>IF(AND($D6="",$A6="",$C6=""),"",IF(AND($A6="",$C6&lt;&gt;""),$C6,IF(AND($A6&lt;&gt;"",$C6=""),$A6,IF($D6="","",IF(LEFT($D6,1)&gt;RIGHT($D6,1),$A6,$C6)))))</f>
        <v>Fiřt Jan {PINK Liberec}-U15</v>
      </c>
      <c r="B18" s="93"/>
      <c r="C18" s="7" t="str">
        <f>IF(AND($D7="",$A7="",$C7=""),"",IF(AND($A7="",$C7&lt;&gt;""),$C7,IF(AND($A7&lt;&gt;"",$C7=""),$A7,IF($D7="","",IF(LEFT($D7,1)&gt;RIGHT($D7,1),$A7,$C7)))))</f>
        <v>Nechvíl Richard   {Sokol Turnov}-U15</v>
      </c>
      <c r="D18" s="45" t="s">
        <v>410</v>
      </c>
      <c r="E18" s="15"/>
    </row>
    <row r="19" spans="1:6" ht="13.8" thickBot="1" x14ac:dyDescent="0.3">
      <c r="A19" s="97" t="str">
        <f>IF(AND($D8="",$A8="",$C8=""),"",IF(AND($A8="",$C8&lt;&gt;""),$C8,IF(AND($A8&lt;&gt;"",$C8=""),$A8,IF($D8="","",IF(LEFT($D8,1)&gt;RIGHT($D8,1),$A8,$C8)))))</f>
        <v>Klustová Tereza {Spartak Chrastava}-U17</v>
      </c>
      <c r="B19" s="94"/>
      <c r="C19" s="89" t="str">
        <f>IF(AND($D9="",$A9="",$C9=""),"",IF(AND($A9="",$C9&lt;&gt;""),$C9,IF(AND($A9&lt;&gt;"",$C9=""),$A9,IF($D9="","",IF(LEFT($D9,1)&gt;RIGHT($D9,1),$A9,$C9)))))</f>
        <v>Veselý Michal {Sokol Kosmonosy}-</v>
      </c>
      <c r="D19" s="48" t="s">
        <v>408</v>
      </c>
      <c r="E19" s="95"/>
    </row>
    <row r="20" spans="1:6" ht="13.8" thickTop="1" x14ac:dyDescent="0.25">
      <c r="A20" s="100" t="s">
        <v>143</v>
      </c>
      <c r="B20" s="93"/>
      <c r="D20" s="45"/>
      <c r="E20" s="15"/>
    </row>
    <row r="21" spans="1:6" ht="13.8" thickBot="1" x14ac:dyDescent="0.3">
      <c r="A21" s="97" t="str">
        <f>IF(AND($D11="",$A11="",$C11=""),"",IF(AND($A11="",$C11&lt;&gt;""),$C11,IF(AND($A11&lt;&gt;"",$C11=""),$A11,IF(AND($A11="",$C11=""),"",IF(LEFT($D11,1)&gt;RIGHT($D11,1),$A11,$C11)))))</f>
        <v>Hanus Ondřej   {Jiskra K. Šenov}-U13</v>
      </c>
      <c r="B21" s="94"/>
      <c r="C21" s="89" t="str">
        <f>IF(AND($D12="",$A12="",$C12=""),"",IF(AND($A12="",$C12&lt;&gt;""),$C12,IF(AND($A12&lt;&gt;"",$C12=""),$A12,IF(AND($A12="",$C12=""),"",IF(LEFT($D12,1)&gt;RIGHT($D12,1),$A12,$C12)))))</f>
        <v>Hanus Antonín   {Jiskra K. Šenov}-U15</v>
      </c>
      <c r="D21" s="48" t="s">
        <v>407</v>
      </c>
      <c r="E21" s="95"/>
      <c r="F21" s="88"/>
    </row>
    <row r="22" spans="1:6" ht="13.8" thickTop="1" x14ac:dyDescent="0.25">
      <c r="A22" s="100" t="s">
        <v>144</v>
      </c>
      <c r="B22" s="93"/>
      <c r="D22" s="45"/>
      <c r="E22" s="15"/>
      <c r="F22" s="88"/>
    </row>
    <row r="23" spans="1:6" ht="13.8" thickBot="1" x14ac:dyDescent="0.3">
      <c r="A23" s="97" t="str">
        <f>IF($D18="","",IF(AND($A18="",$C18&lt;&gt;""),C18,IF(AND($A18&lt;&gt;"",$C18=""),A18,IF(AND($A18="",$C18=""),"",IF(LEFT($D18,1)&gt;RIGHT($D18,1),A18,C18)))))</f>
        <v>Fiřt Jan {PINK Liberec}-U15</v>
      </c>
      <c r="B23" s="94"/>
      <c r="C23" s="89" t="str">
        <f>IF($D19="","",IF(AND($A19="",$C19&lt;&gt;""),$C19,IF(AND($A19&lt;&gt;"",$C19=""),$A19,IF(AND($A19="",$C19=""),"",IF(LEFT($D19,1)&gt;RIGHT($D19,1),$A19,$C19)))))</f>
        <v>Veselý Michal {Sokol Kosmonosy}-</v>
      </c>
      <c r="D23" s="48" t="s">
        <v>406</v>
      </c>
      <c r="E23" s="95"/>
      <c r="F23" s="88"/>
    </row>
    <row r="24" spans="1:6" ht="14.4" thickTop="1" thickBot="1" x14ac:dyDescent="0.3">
      <c r="A24" s="97" t="str">
        <f>IF($D23="","",IF(AND($A23="",$C23&lt;&gt;""),C23,IF(AND($A23&lt;&gt;"",$C23=""),A23,IF(AND($A23="",$C23=""),"",IF(LEFT($D23,1)&gt;RIGHT($D23,1),A23,C23)))))</f>
        <v>Fiřt Jan {PINK Liberec}-U15</v>
      </c>
      <c r="B24" s="94"/>
      <c r="C24" s="101" t="s">
        <v>37</v>
      </c>
      <c r="D24" s="85"/>
      <c r="E24" s="95"/>
      <c r="F24" s="88"/>
    </row>
    <row r="25" spans="1:6" ht="14.4" thickTop="1" thickBot="1" x14ac:dyDescent="0.3">
      <c r="A25" s="102" t="str">
        <f>IF($D23="","",IF(AND($A23="",$C23&lt;&gt;""),C23,IF(AND($A23&lt;&gt;"",$C23=""),A23,IF(AND($A23="",$C23=""),"",IF(LEFT($D23,1)&lt;RIGHT($D23,1),A23,C23)))))</f>
        <v>Veselý Michal {Sokol Kosmonosy}-</v>
      </c>
      <c r="B25" s="103"/>
      <c r="C25" s="101" t="s">
        <v>41</v>
      </c>
      <c r="D25" s="86"/>
      <c r="E25" s="105"/>
      <c r="F25" s="88"/>
    </row>
    <row r="26" spans="1:6" ht="14.4" thickTop="1" thickBot="1" x14ac:dyDescent="0.3">
      <c r="A26" s="102" t="str">
        <f>IF(AND($D14="",$A14="",$C14=""),"",IF(AND($A14="",$C14&lt;&gt;""),$C14,IF(AND($A14&lt;&gt;"",$C14=""),$A14,IF(AND($A14="",$C14=""),"",IF(LEFT($D14,1)&gt;RIGHT($D14,1),$A14,$C14)))))</f>
        <v>Nechvíl Richard   {Sokol Turnov}-U15</v>
      </c>
      <c r="B26" s="103"/>
      <c r="C26" s="101" t="s">
        <v>39</v>
      </c>
      <c r="D26" s="86"/>
      <c r="E26" s="105"/>
      <c r="F26" s="88"/>
    </row>
    <row r="27" spans="1:6" ht="14.4" thickTop="1" thickBot="1" x14ac:dyDescent="0.3">
      <c r="A27" s="102" t="str">
        <f>IF(AND($D14="",$A14="",$C14=""),"",IF(AND($A14="",$C14&lt;&gt;""),$C14,IF(AND($A14&lt;&gt;"",$C14=""),$A14,IF(AND($A14="",$C14=""),"",IF(LEFT($D14,1)&lt;RIGHT($D14,1),$A14,$C14)))))</f>
        <v>Klustová Tereza {Spartak Chrastava}-U17</v>
      </c>
      <c r="B27" s="103"/>
      <c r="C27" s="101" t="s">
        <v>42</v>
      </c>
      <c r="D27" s="86"/>
      <c r="E27" s="105"/>
      <c r="F27" s="88"/>
    </row>
    <row r="28" spans="1:6" ht="14.4" thickTop="1" thickBot="1" x14ac:dyDescent="0.3">
      <c r="A28" s="102" t="str">
        <f>IF(AND($D21="",$A21="",$C21=""),"",IF(AND($A21="",$C21&lt;&gt;""),$C21,IF(AND($A21&lt;&gt;"",$C21=""),$A21,IF(AND($A21="",$C21=""),"",IF(LEFT($D21,1)&gt;RIGHT($D21,1),$A21,$C21)))))</f>
        <v>Hanus Antonín   {Jiskra K. Šenov}-U15</v>
      </c>
      <c r="B28" s="103"/>
      <c r="C28" s="101" t="s">
        <v>38</v>
      </c>
      <c r="D28" s="87"/>
      <c r="E28" s="105"/>
      <c r="F28" s="88"/>
    </row>
    <row r="29" spans="1:6" ht="14.4" thickTop="1" thickBot="1" x14ac:dyDescent="0.3">
      <c r="A29" s="102" t="str">
        <f>IF(AND($D21="",$A21="",$C21=""),"",IF(AND($A21="",$C21&lt;&gt;""),$C21,IF(AND($A21&lt;&gt;"",$C21=""),$A21,IF(AND($A21="",$C21=""),"",IF(LEFT($D21,1)&lt;RIGHT($D21,1),$A21,$C21)))))</f>
        <v>Hanus Ondřej   {Jiskra K. Šenov}-U13</v>
      </c>
      <c r="B29" s="103"/>
      <c r="C29" s="101" t="s">
        <v>43</v>
      </c>
      <c r="D29" s="87"/>
      <c r="E29" s="105"/>
    </row>
    <row r="30" spans="1:6" ht="14.4" thickTop="1" thickBot="1" x14ac:dyDescent="0.3">
      <c r="A30" s="102" t="str">
        <f>IF(AND($D16="",$A16="",$C16=""),"",IF(AND($A16="",$C16&lt;&gt;""),$C16,IF(AND($A16&lt;&gt;"",$C16=""),$A16,IF(AND($A16="",$C16=""),"",IF(LEFT($D16,1)&gt;RIGHT($D16,1),$A16,$C16)))))</f>
        <v>Vrběcký Daniel   {B.  Jablonec n. N.}-U19</v>
      </c>
      <c r="B30" s="103"/>
      <c r="C30" s="101" t="s">
        <v>40</v>
      </c>
      <c r="D30" s="86"/>
      <c r="E30" s="105"/>
      <c r="F30" s="88"/>
    </row>
    <row r="31" spans="1:6" ht="14.4" thickTop="1" thickBot="1" x14ac:dyDescent="0.3">
      <c r="A31" s="102" t="str">
        <f>IF(AND($D16="",$A16="",$C16=""),"",IF(AND($A16="",$C16&lt;&gt;""),$C16,IF(AND($A16&lt;&gt;"",$C16=""),$A16,IF(AND($A16="",$C16=""),"",IF(LEFT($D16,1)&lt;RIGHT($D16,1),$A16,$C16)))))</f>
        <v>Korpová Tereza  {AST K. Šenov}-U11</v>
      </c>
      <c r="B31" s="103"/>
      <c r="C31" s="101" t="s">
        <v>44</v>
      </c>
      <c r="D31" s="87"/>
      <c r="E31" s="105"/>
    </row>
    <row r="32" spans="1:6" ht="13.8" thickTop="1" x14ac:dyDescent="0.25"/>
    <row r="44" spans="4:4" x14ac:dyDescent="0.25">
      <c r="D44" s="88" t="s">
        <v>45</v>
      </c>
    </row>
  </sheetData>
  <sheetProtection sheet="1" objects="1" scenarios="1"/>
  <mergeCells count="3">
    <mergeCell ref="B1:E1"/>
    <mergeCell ref="B2:E2"/>
    <mergeCell ref="B3:E3"/>
  </mergeCells>
  <dataValidations count="1">
    <dataValidation type="list" allowBlank="1" showInputMessage="1" showErrorMessage="1" sqref="A15 C6:C9 A6:A9 C15" xr:uid="{00000000-0002-0000-0D00-000000000000}">
      <formula1>seznam_mladsi</formula1>
    </dataValidation>
  </dataValidation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45">
    <pageSetUpPr fitToPage="1"/>
  </sheetPr>
  <dimension ref="A1:D40"/>
  <sheetViews>
    <sheetView showGridLines="0" showZeros="0" topLeftCell="A3" workbookViewId="0">
      <selection activeCell="A37" sqref="A37"/>
    </sheetView>
  </sheetViews>
  <sheetFormatPr defaultColWidth="9.109375" defaultRowHeight="10.199999999999999" x14ac:dyDescent="0.2"/>
  <cols>
    <col min="1" max="4" width="37.88671875" style="17" customWidth="1"/>
    <col min="5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'Divize_B-A'!B3:E3</f>
        <v>Divize B - o 1. - 8. místo</v>
      </c>
      <c r="C4" s="177"/>
      <c r="D4" s="39"/>
    </row>
    <row r="5" spans="1:4" ht="8.25" customHeight="1" x14ac:dyDescent="0.2"/>
    <row r="6" spans="1:4" ht="15" customHeight="1" x14ac:dyDescent="0.25">
      <c r="A6" s="50" t="str">
        <f>'Divize_B-A'!A5</f>
        <v>o 1.-8.. místo</v>
      </c>
    </row>
    <row r="7" spans="1:4" ht="15" customHeight="1" x14ac:dyDescent="0.2">
      <c r="A7" s="36" t="str">
        <f>IF('Divize_B-A'!A6="","",'Divize_B-A'!A6)</f>
        <v>Fiřt Jan {PINK Liberec}-U15</v>
      </c>
    </row>
    <row r="8" spans="1:4" ht="15" customHeight="1" x14ac:dyDescent="0.2">
      <c r="A8" s="37"/>
      <c r="B8" s="36" t="str">
        <f>'Divize_B-A'!A18</f>
        <v>Fiřt Jan {PINK Liberec}-U15</v>
      </c>
    </row>
    <row r="9" spans="1:4" ht="15" customHeight="1" x14ac:dyDescent="0.2">
      <c r="A9" s="35" t="str">
        <f>IF('Divize_B-A'!C6="","",'Divize_B-A'!C6)</f>
        <v>Hanus Ondřej   {Jiskra K. Šenov}-U13</v>
      </c>
      <c r="B9" s="18" t="str">
        <f>IF('Divize_B-A'!D6="","",IF(LEFT('Divize_B-A'!D6,1)&gt;RIGHT('Divize_B-A'!D6,1),'Divize_B-A'!D6,RIGHT('Divize_B-A'!D6,1)&amp;":"&amp;LEFT('Divize_B-A'!D6,1)))</f>
        <v>3 : 2</v>
      </c>
    </row>
    <row r="10" spans="1:4" ht="15" customHeight="1" x14ac:dyDescent="0.2">
      <c r="B10" s="37"/>
      <c r="C10" s="36" t="str">
        <f>'Divize_B-A'!A23</f>
        <v>Fiřt Jan {PINK Liberec}-U15</v>
      </c>
    </row>
    <row r="11" spans="1:4" ht="15" customHeight="1" x14ac:dyDescent="0.2">
      <c r="A11" s="36" t="str">
        <f>IF('Divize_B-A'!A7="","",'Divize_B-A'!A7)</f>
        <v>Nechvíl Richard   {Sokol Turnov}-U15</v>
      </c>
      <c r="B11" s="37"/>
      <c r="C11" s="18" t="str">
        <f>IF('Divize_B-A'!D18="","",IF(LEFT('Divize_B-A'!D18,1)&gt;RIGHT('Divize_B-A'!D18,1),'Divize_B-A'!D18,RIGHT('Divize_B-A'!D18,1)&amp;":"&amp;LEFT('Divize_B-A'!D18,1)))</f>
        <v>3 : 1</v>
      </c>
    </row>
    <row r="12" spans="1:4" ht="15" customHeight="1" x14ac:dyDescent="0.2">
      <c r="A12" s="37"/>
      <c r="B12" s="35" t="str">
        <f>'Divize_B-A'!C18</f>
        <v>Nechvíl Richard   {Sokol Turnov}-U15</v>
      </c>
      <c r="C12" s="37"/>
    </row>
    <row r="13" spans="1:4" ht="15" customHeight="1" x14ac:dyDescent="0.2">
      <c r="A13" s="35" t="str">
        <f>IF('Divize_B-A'!C7="","",'Divize_B-A'!C7)</f>
        <v>Vrběcký Daniel   {B.  Jablonec n. N.}-U19</v>
      </c>
      <c r="B13" s="34" t="str">
        <f>IF('Divize_B-A'!D7="","",IF(LEFT('Divize_B-A'!D7,1)&gt;RIGHT('Divize_B-A'!D7,1),'Divize_B-A'!D7,RIGHT('Divize_B-A'!D7,1)&amp;":"&amp;LEFT('Divize_B-A'!D7,1)))</f>
        <v>3 : 0</v>
      </c>
      <c r="C13" s="37"/>
    </row>
    <row r="14" spans="1:4" ht="15" customHeight="1" x14ac:dyDescent="0.2">
      <c r="C14" s="37"/>
      <c r="D14" s="36" t="str">
        <f>'Divize_B-A'!A24</f>
        <v>Fiřt Jan {PINK Liberec}-U15</v>
      </c>
    </row>
    <row r="15" spans="1:4" ht="15" customHeight="1" x14ac:dyDescent="0.2">
      <c r="A15" s="36" t="str">
        <f>IF('Divize_B-A'!A8="","",'Divize_B-A'!A8)</f>
        <v>Hanus Antonín   {Jiskra K. Šenov}-U15</v>
      </c>
      <c r="C15" s="37"/>
      <c r="D15" s="34" t="str">
        <f>IF('Divize_B-A'!D23="","",IF(LEFT('Divize_B-A'!D23,1)&gt;RIGHT('Divize_B-A'!D23,1),'Divize_B-A'!D23,RIGHT('Divize_B-A'!D23,1)&amp;":"&amp;LEFT('Divize_B-A'!D23,1)))</f>
        <v>3 : 0</v>
      </c>
    </row>
    <row r="16" spans="1:4" ht="15" customHeight="1" x14ac:dyDescent="0.2">
      <c r="A16" s="37"/>
      <c r="B16" s="36" t="str">
        <f>'Divize_B-A'!A19</f>
        <v>Klustová Tereza {Spartak Chrastava}-U17</v>
      </c>
      <c r="C16" s="37"/>
    </row>
    <row r="17" spans="1:4" ht="15" customHeight="1" x14ac:dyDescent="0.2">
      <c r="A17" s="35" t="str">
        <f>IF('Divize_B-A'!C8="","",'Divize_B-A'!C8)</f>
        <v>Klustová Tereza {Spartak Chrastava}-U17</v>
      </c>
      <c r="B17" s="18" t="str">
        <f>IF('Divize_B-A'!D8="","",IF(LEFT('Divize_B-A'!D8,1)&gt;RIGHT('Divize_B-A'!D8,1),'Divize_B-A'!D8,RIGHT('Divize_B-A'!D8,1)&amp;":"&amp;LEFT('Divize_B-A'!D8,1)))</f>
        <v>3:1</v>
      </c>
      <c r="C17" s="37"/>
    </row>
    <row r="18" spans="1:4" ht="15" customHeight="1" x14ac:dyDescent="0.2">
      <c r="B18" s="37"/>
      <c r="C18" s="35" t="str">
        <f>'Divize_B-A'!C23</f>
        <v>Veselý Michal {Sokol Kosmonosy}-</v>
      </c>
    </row>
    <row r="19" spans="1:4" ht="15" customHeight="1" x14ac:dyDescent="0.2">
      <c r="A19" s="36" t="str">
        <f>IF('Divize_B-A'!A9="","",'Divize_B-A'!A9)</f>
        <v>Korpová Tereza  {AST K. Šenov}-U11</v>
      </c>
      <c r="B19" s="37"/>
      <c r="C19" s="34" t="str">
        <f>IF('Divize_B-A'!D19="","",IF(LEFT('Divize_B-A'!D19,1)&gt;RIGHT('Divize_B-A'!D19,1),'Divize_B-A'!D19,RIGHT('Divize_B-A'!D19,1)&amp;":"&amp;LEFT('Divize_B-A'!D19,1)))</f>
        <v>3:0</v>
      </c>
    </row>
    <row r="20" spans="1:4" ht="15" customHeight="1" x14ac:dyDescent="0.2">
      <c r="A20" s="37"/>
      <c r="B20" s="35" t="str">
        <f>'Divize_B-A'!C19</f>
        <v>Veselý Michal {Sokol Kosmonosy}-</v>
      </c>
    </row>
    <row r="21" spans="1:4" ht="15" customHeight="1" x14ac:dyDescent="0.2">
      <c r="A21" s="35" t="str">
        <f>IF('Divize_B-A'!C9="","",'Divize_B-A'!C9)</f>
        <v>Veselý Michal {Sokol Kosmonosy}-</v>
      </c>
      <c r="B21" s="34" t="str">
        <f>IF('Divize_B-A'!D9="","",IF(LEFT('Divize_B-A'!D9,1)&gt;RIGHT('Divize_B-A'!D9,1),'Divize_B-A'!D9,RIGHT('Divize_B-A'!D9,1)&amp;":"&amp;LEFT('Divize_B-A'!D9,1)))</f>
        <v>3:1</v>
      </c>
    </row>
    <row r="22" spans="1:4" ht="15" customHeight="1" x14ac:dyDescent="0.2"/>
    <row r="23" spans="1:4" ht="15" customHeight="1" x14ac:dyDescent="0.25">
      <c r="A23" s="50" t="str">
        <f>'Divize_B-A'!A10</f>
        <v>o 5.-8. místo</v>
      </c>
    </row>
    <row r="24" spans="1:4" ht="15" customHeight="1" x14ac:dyDescent="0.2">
      <c r="A24" s="36" t="str">
        <f>IF('Divize_B-A'!A11="","",'Divize_B-A'!A11)</f>
        <v>Hanus Ondřej   {Jiskra K. Šenov}-U13</v>
      </c>
      <c r="C24" s="34" t="str">
        <f>IF('Divize_B-A'!D57="","",IF(LEFT('Divize_B-A'!D57,1)&gt;RIGHT('Divize_B-A'!D57,1),'Divize_B-A'!D57,RIGHT('Divize_B-A'!D57,1)&amp;":"&amp;LEFT('Divize_B-A'!D57,1)))</f>
        <v/>
      </c>
      <c r="D24" s="34"/>
    </row>
    <row r="25" spans="1:4" ht="15" customHeight="1" x14ac:dyDescent="0.2">
      <c r="A25" s="37"/>
      <c r="B25" s="36" t="str">
        <f>'Divize_B-A'!A21</f>
        <v>Hanus Ondřej   {Jiskra K. Šenov}-U13</v>
      </c>
      <c r="D25" s="16"/>
    </row>
    <row r="26" spans="1:4" ht="15" customHeight="1" x14ac:dyDescent="0.2">
      <c r="A26" s="35" t="str">
        <f>IF('Divize_B-A'!C11="","",'Divize_B-A'!C11)</f>
        <v>Vrběcký Daniel   {B.  Jablonec n. N.}-U19</v>
      </c>
      <c r="B26" s="18" t="str">
        <f>IF('Divize_B-A'!D11="","",IF(LEFT('Divize_B-A'!D11,1)&gt;RIGHT('Divize_B-A'!D11,1),'Divize_B-A'!D11,RIGHT('Divize_B-A'!D11,1)&amp;":"&amp;LEFT('Divize_B-A'!D11,1)))</f>
        <v>3 : 0</v>
      </c>
      <c r="D26" s="16"/>
    </row>
    <row r="27" spans="1:4" ht="15" customHeight="1" x14ac:dyDescent="0.2">
      <c r="B27" s="37"/>
      <c r="C27" s="36" t="str">
        <f>'Divize_B-A'!A28</f>
        <v>Hanus Antonín   {Jiskra K. Šenov}-U15</v>
      </c>
      <c r="D27" s="16"/>
    </row>
    <row r="28" spans="1:4" ht="15" customHeight="1" x14ac:dyDescent="0.2">
      <c r="A28" s="36" t="str">
        <f>IF('Divize_B-A'!A12="","",'Divize_B-A'!A12)</f>
        <v>Hanus Antonín   {Jiskra K. Šenov}-U15</v>
      </c>
      <c r="B28" s="37"/>
      <c r="C28" s="34" t="str">
        <f>IF('Divize_B-A'!D21="","",IF(LEFT('Divize_B-A'!D21,1)&gt;RIGHT('Divize_B-A'!D21,1),'Divize_B-A'!D21,RIGHT('Divize_B-A'!D21,1)&amp;":"&amp;LEFT('Divize_B-A'!D21,1)))</f>
        <v>3:1</v>
      </c>
      <c r="D28" s="16"/>
    </row>
    <row r="29" spans="1:4" ht="15" customHeight="1" x14ac:dyDescent="0.2">
      <c r="A29" s="37"/>
      <c r="B29" s="35" t="str">
        <f>'Divize_B-A'!C21</f>
        <v>Hanus Antonín   {Jiskra K. Šenov}-U15</v>
      </c>
      <c r="D29" s="16"/>
    </row>
    <row r="30" spans="1:4" ht="15" customHeight="1" x14ac:dyDescent="0.2">
      <c r="A30" s="35" t="str">
        <f>IF('Divize_B-A'!C12="","",'Divize_B-A'!C12)</f>
        <v>Korpová Tereza  {AST K. Šenov}-U11</v>
      </c>
      <c r="B30" s="34" t="str">
        <f>IF('Divize_B-A'!D12="","",IF(LEFT('Divize_B-A'!D12,1)&gt;RIGHT('Divize_B-A'!D12,1),'Divize_B-A'!D12,RIGHT('Divize_B-A'!D12,1)&amp;":"&amp;LEFT('Divize_B-A'!D12,1)))</f>
        <v>3 : 2</v>
      </c>
      <c r="D30" s="16"/>
    </row>
    <row r="31" spans="1:4" ht="15" customHeight="1" x14ac:dyDescent="0.2">
      <c r="D31" s="16"/>
    </row>
    <row r="32" spans="1:4" ht="15" customHeight="1" x14ac:dyDescent="0.25">
      <c r="A32" s="50" t="str">
        <f>'Divize_B-A'!A13</f>
        <v>o 3.-4. místo</v>
      </c>
      <c r="C32" s="16"/>
      <c r="D32" s="16"/>
    </row>
    <row r="33" spans="1:2" s="16" customFormat="1" ht="15" customHeight="1" x14ac:dyDescent="0.2">
      <c r="A33" s="36" t="str">
        <f>IF('Divize_B-A'!A14="","",'Divize_B-A'!A14)</f>
        <v>Nechvíl Richard   {Sokol Turnov}-U15</v>
      </c>
      <c r="B33" s="17"/>
    </row>
    <row r="34" spans="1:2" s="16" customFormat="1" ht="15" customHeight="1" x14ac:dyDescent="0.2">
      <c r="A34" s="37"/>
      <c r="B34" s="36" t="str">
        <f>'Divize_B-A'!A26</f>
        <v>Nechvíl Richard   {Sokol Turnov}-U15</v>
      </c>
    </row>
    <row r="35" spans="1:2" s="16" customFormat="1" ht="15" customHeight="1" x14ac:dyDescent="0.2">
      <c r="A35" s="35" t="str">
        <f>IF('Divize_B-A'!C14="","",'Divize_B-A'!C14)</f>
        <v>Klustová Tereza {Spartak Chrastava}-U17</v>
      </c>
      <c r="B35" s="34" t="str">
        <f>IF('Divize_B-A'!D14="","",IF(LEFT('Divize_B-A'!D14,1)&gt;RIGHT('Divize_B-A'!D14,1),'Divize_B-A'!D14,RIGHT('Divize_B-A'!D14,1)&amp;":"&amp;LEFT('Divize_B-A'!D14,1)))</f>
        <v>3 : 2</v>
      </c>
    </row>
    <row r="36" spans="1:2" ht="15" customHeight="1" x14ac:dyDescent="0.2"/>
    <row r="37" spans="1:2" s="16" customFormat="1" ht="15" customHeight="1" x14ac:dyDescent="0.25">
      <c r="A37" s="50" t="str">
        <f>'Divize_B-A'!A15</f>
        <v>o 7.-8. místo</v>
      </c>
      <c r="B37" s="17"/>
    </row>
    <row r="38" spans="1:2" s="16" customFormat="1" ht="15" customHeight="1" x14ac:dyDescent="0.2">
      <c r="A38" s="36" t="str">
        <f>IF('Divize_B-A'!A16="","",'Divize_B-A'!A16)</f>
        <v>Vrběcký Daniel   {B.  Jablonec n. N.}-U19</v>
      </c>
      <c r="B38" s="17"/>
    </row>
    <row r="39" spans="1:2" s="16" customFormat="1" ht="15" customHeight="1" x14ac:dyDescent="0.2">
      <c r="A39" s="37"/>
      <c r="B39" s="36" t="str">
        <f>'Divize_B-A'!A30</f>
        <v>Vrběcký Daniel   {B.  Jablonec n. N.}-U19</v>
      </c>
    </row>
    <row r="40" spans="1:2" s="16" customFormat="1" ht="15" customHeight="1" x14ac:dyDescent="0.2">
      <c r="A40" s="35" t="str">
        <f>IF('Divize_B-A'!C16="","",'Divize_B-A'!C16)</f>
        <v>Korpová Tereza  {AST K. Šenov}-U11</v>
      </c>
      <c r="B40" s="34" t="str">
        <f>IF('Divize_B-A'!D16="","",IF(LEFT('Divize_B-A'!D16,1)&gt;RIGHT('Divize_B-A'!D16,1),'Divize_B-A'!D16,RIGHT('Divize_B-A'!D16,1)&amp;":"&amp;LEFT('Divize_B-A'!D16,1)))</f>
        <v>wo</v>
      </c>
    </row>
  </sheetData>
  <sheetProtection sheet="1" objects="1" scenarios="1"/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46">
    <pageSetUpPr fitToPage="1"/>
  </sheetPr>
  <dimension ref="A1:F44"/>
  <sheetViews>
    <sheetView workbookViewId="0">
      <selection activeCell="D15" sqref="D15"/>
    </sheetView>
  </sheetViews>
  <sheetFormatPr defaultColWidth="9.109375" defaultRowHeight="13.2" x14ac:dyDescent="0.25"/>
  <cols>
    <col min="1" max="1" width="36.44140625" style="7" customWidth="1"/>
    <col min="2" max="2" width="2.33203125" style="7" customWidth="1"/>
    <col min="3" max="3" width="34.4414062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3" t="s">
        <v>313</v>
      </c>
      <c r="C3" s="174"/>
      <c r="D3" s="174"/>
      <c r="E3" s="174"/>
      <c r="F3" s="6"/>
    </row>
    <row r="4" spans="1:6" ht="13.8" thickBot="1" x14ac:dyDescent="0.3">
      <c r="B4" s="89"/>
      <c r="D4" s="83" t="s">
        <v>9</v>
      </c>
      <c r="E4" s="83" t="s">
        <v>10</v>
      </c>
    </row>
    <row r="5" spans="1:6" ht="13.8" thickTop="1" x14ac:dyDescent="0.25">
      <c r="A5" s="90" t="s">
        <v>135</v>
      </c>
      <c r="B5" s="91"/>
      <c r="C5" s="92"/>
      <c r="D5" s="84"/>
      <c r="E5" s="15"/>
    </row>
    <row r="6" spans="1:6" x14ac:dyDescent="0.25">
      <c r="A6" s="106" t="s">
        <v>421</v>
      </c>
      <c r="B6" s="93"/>
      <c r="C6" s="107" t="s">
        <v>425</v>
      </c>
      <c r="D6" s="45" t="s">
        <v>406</v>
      </c>
      <c r="E6" s="15"/>
    </row>
    <row r="7" spans="1:6" x14ac:dyDescent="0.25">
      <c r="A7" s="106" t="s">
        <v>418</v>
      </c>
      <c r="B7" s="93"/>
      <c r="C7" s="107" t="s">
        <v>415</v>
      </c>
      <c r="D7" s="45" t="s">
        <v>406</v>
      </c>
      <c r="E7" s="15"/>
    </row>
    <row r="8" spans="1:6" x14ac:dyDescent="0.25">
      <c r="A8" s="106" t="s">
        <v>419</v>
      </c>
      <c r="B8" s="93"/>
      <c r="C8" s="107" t="s">
        <v>389</v>
      </c>
      <c r="D8" s="45" t="s">
        <v>407</v>
      </c>
      <c r="E8" s="15"/>
    </row>
    <row r="9" spans="1:6" ht="13.8" thickBot="1" x14ac:dyDescent="0.3">
      <c r="A9" s="108" t="s">
        <v>414</v>
      </c>
      <c r="B9" s="94"/>
      <c r="C9" s="109" t="s">
        <v>426</v>
      </c>
      <c r="D9" s="48" t="s">
        <v>410</v>
      </c>
      <c r="E9" s="95"/>
    </row>
    <row r="10" spans="1:6" ht="13.8" thickTop="1" x14ac:dyDescent="0.25">
      <c r="A10" s="90" t="s">
        <v>136</v>
      </c>
      <c r="B10" s="93"/>
      <c r="C10" s="92"/>
      <c r="D10" s="45"/>
      <c r="E10" s="15"/>
    </row>
    <row r="11" spans="1:6" x14ac:dyDescent="0.25">
      <c r="A11" s="96" t="str">
        <f>IF(AND($D6="",$A6="",$C6=""),"",IF(AND($A6="",$C6&lt;&gt;""),$C6,IF(AND($A6&lt;&gt;"",$C6=""),$A6,IF($D6="","",IF(LEFT($D6,1)&lt;RIGHT($D6,1),$A6,$C6)))))</f>
        <v>Závětová Lucie  {ST Frýdlant}-U19</v>
      </c>
      <c r="B11" s="93"/>
      <c r="C11" s="7" t="str">
        <f>IF(AND($D7="",$A7="",$C7=""),"",IF(AND($A7="",$C7&lt;&gt;""),$C7,IF(AND($A7&lt;&gt;"",$C7=""),$A7,IF($D7="","",IF(LEFT($D7,1)&lt;RIGHT($D7,1),$A7,$C7)))))</f>
        <v>Posledník Matouš {SKST Liberec}-U19</v>
      </c>
      <c r="D11" s="45" t="s">
        <v>406</v>
      </c>
      <c r="E11" s="15"/>
    </row>
    <row r="12" spans="1:6" ht="13.8" thickBot="1" x14ac:dyDescent="0.3">
      <c r="A12" s="97" t="str">
        <f>IF(AND($D8="",$A8="",$C8=""),"",IF(AND($A8="",$C8&lt;&gt;""),$C8,IF(AND($A8&lt;&gt;"",$C8=""),$A8,IF($D8="","",IF(LEFT($D8,1)&lt;RIGHT($D8,1),$A8,$C8)))))</f>
        <v>Bárta Tomáš {STAR Turnov}-U19</v>
      </c>
      <c r="B12" s="94"/>
      <c r="C12" s="89" t="str">
        <f>IF(AND($D9="",$A9="",$C9=""),"",IF(AND($A9="",$C9&lt;&gt;""),$C9,IF(AND($A9&lt;&gt;"",$C9=""),$A9,IF($D9="","",IF(LEFT($D9,1)&lt;RIGHT($D9,1),$A9,$C9)))))</f>
        <v>Perlík Josef   {SKST Liberec}-U13</v>
      </c>
      <c r="D12" s="48" t="s">
        <v>408</v>
      </c>
      <c r="E12" s="95"/>
    </row>
    <row r="13" spans="1:6" ht="13.8" thickTop="1" x14ac:dyDescent="0.25">
      <c r="A13" s="98" t="s">
        <v>137</v>
      </c>
      <c r="B13" s="93"/>
      <c r="C13" s="99"/>
      <c r="D13" s="45"/>
      <c r="E13" s="15"/>
    </row>
    <row r="14" spans="1:6" ht="13.8" thickBot="1" x14ac:dyDescent="0.3">
      <c r="A14" s="97" t="str">
        <f>IF($D18="","",IF(AND($A18="",$C18&lt;&gt;""),C18,IF(AND($A18&lt;&gt;"",$C18=""),A18,IF(AND($A18="",$C18=""),"",IF(LEFT($D18,1)&lt;RIGHT($D18,1),A18,C18)))))</f>
        <v>Bartoň David   {SKST Liberec}-U17</v>
      </c>
      <c r="B14" s="94"/>
      <c r="C14" s="89" t="str">
        <f>IF($D19="","",IF(AND($A19="",$C19&lt;&gt;""),$C19,IF(AND($A19&lt;&gt;"",$C19=""),$A19,IF(AND($A19="",$C19=""),"",IF(LEFT($D19,1)&lt;RIGHT($D19,1),$A19,$C19)))))</f>
        <v>Königová Anežka   {Sokol Turnov}-U15</v>
      </c>
      <c r="D14" s="48" t="s">
        <v>406</v>
      </c>
      <c r="E14" s="95"/>
    </row>
    <row r="15" spans="1:6" ht="13.8" thickTop="1" x14ac:dyDescent="0.25">
      <c r="A15" s="100" t="s">
        <v>138</v>
      </c>
      <c r="B15" s="93"/>
      <c r="C15" s="88"/>
      <c r="D15" s="45"/>
      <c r="E15" s="15"/>
    </row>
    <row r="16" spans="1:6" ht="13.8" thickBot="1" x14ac:dyDescent="0.3">
      <c r="A16" s="97" t="str">
        <f>IF(AND($D11="",$A11="",$C11=""),"",IF(AND($A11="",$C11&lt;&gt;""),$C11,IF(AND($A11&lt;&gt;"",$C11=""),$A11,IF(AND($A11="",$C11=""),"",IF(LEFT($D11,1)&lt;RIGHT($D11,1),$A11,$C11)))))</f>
        <v>Posledník Matouš {SKST Liberec}-U19</v>
      </c>
      <c r="B16" s="94"/>
      <c r="C16" s="89" t="str">
        <f>IF(AND($D12="",$A12="",$C12=""),"",IF(AND($A12="",$C12&lt;&gt;""),$C12,IF(AND($A12&lt;&gt;"",$C12=""),$A12,IF(AND($A12="",$C12=""),"",IF(LEFT($D12,1)&lt;RIGHT($D12,1),$A12,$C12)))))</f>
        <v>Bárta Tomáš {STAR Turnov}-U19</v>
      </c>
      <c r="D16" s="48" t="s">
        <v>410</v>
      </c>
      <c r="E16" s="95"/>
    </row>
    <row r="17" spans="1:6" ht="13.8" thickTop="1" x14ac:dyDescent="0.25">
      <c r="A17" s="100" t="s">
        <v>46</v>
      </c>
      <c r="B17" s="93"/>
      <c r="D17" s="117"/>
      <c r="E17" s="15"/>
    </row>
    <row r="18" spans="1:6" x14ac:dyDescent="0.25">
      <c r="A18" s="96" t="str">
        <f>IF(AND($D6="",$A6="",$C6=""),"",IF(AND($A6="",$C6&lt;&gt;""),$C6,IF(AND($A6&lt;&gt;"",$C6=""),$A6,IF($D6="","",IF(LEFT($D6,1)&gt;RIGHT($D6,1),$A6,$C6)))))</f>
        <v>Bartoň David   {SKST Liberec}-U17</v>
      </c>
      <c r="B18" s="93"/>
      <c r="C18" s="7" t="str">
        <f>IF(AND($D7="",$A7="",$C7=""),"",IF(AND($A7="",$C7&lt;&gt;""),$C7,IF(AND($A7&lt;&gt;"",$C7=""),$A7,IF($D7="","",IF(LEFT($D7,1)&gt;RIGHT($D7,1),$A7,$C7)))))</f>
        <v>Stach Vojtěch  {STAR Turnov}-U17</v>
      </c>
      <c r="D18" s="45" t="s">
        <v>409</v>
      </c>
      <c r="E18" s="15"/>
    </row>
    <row r="19" spans="1:6" ht="13.8" thickBot="1" x14ac:dyDescent="0.3">
      <c r="A19" s="97" t="str">
        <f>IF(AND($D8="",$A8="",$C8=""),"",IF(AND($A8="",$C8&lt;&gt;""),$C8,IF(AND($A8&lt;&gt;"",$C8=""),$A8,IF($D8="","",IF(LEFT($D8,1)&gt;RIGHT($D8,1),$A8,$C8)))))</f>
        <v>Adamíra Šimon  {Sokol Turnov}-U17</v>
      </c>
      <c r="B19" s="94"/>
      <c r="C19" s="89" t="str">
        <f>IF(AND($D9="",$A9="",$C9=""),"",IF(AND($A9="",$C9&lt;&gt;""),$C9,IF(AND($A9&lt;&gt;"",$C9=""),$A9,IF($D9="","",IF(LEFT($D9,1)&gt;RIGHT($D9,1),$A9,$C9)))))</f>
        <v>Königová Anežka   {Sokol Turnov}-U15</v>
      </c>
      <c r="D19" s="48" t="s">
        <v>411</v>
      </c>
      <c r="E19" s="95"/>
    </row>
    <row r="20" spans="1:6" ht="13.8" thickTop="1" x14ac:dyDescent="0.25">
      <c r="A20" s="100" t="s">
        <v>145</v>
      </c>
      <c r="B20" s="93"/>
      <c r="D20" s="45"/>
      <c r="E20" s="15"/>
    </row>
    <row r="21" spans="1:6" ht="13.8" thickBot="1" x14ac:dyDescent="0.3">
      <c r="A21" s="97" t="str">
        <f>IF(AND($D11="",$A11="",$C11=""),"",IF(AND($A11="",$C11&lt;&gt;""),$C11,IF(AND($A11&lt;&gt;"",$C11=""),$A11,IF(AND($A11="",$C11=""),"",IF(LEFT($D11,1)&gt;RIGHT($D11,1),$A11,$C11)))))</f>
        <v>Závětová Lucie  {ST Frýdlant}-U19</v>
      </c>
      <c r="B21" s="94"/>
      <c r="C21" s="89" t="str">
        <f>IF(AND($D12="",$A12="",$C12=""),"",IF(AND($A12="",$C12&lt;&gt;""),$C12,IF(AND($A12&lt;&gt;"",$C12=""),$A12,IF(AND($A12="",$C12=""),"",IF(LEFT($D12,1)&gt;RIGHT($D12,1),$A12,$C12)))))</f>
        <v>Perlík Josef   {SKST Liberec}-U13</v>
      </c>
      <c r="D21" s="48" t="s">
        <v>408</v>
      </c>
      <c r="E21" s="95"/>
      <c r="F21" s="88"/>
    </row>
    <row r="22" spans="1:6" ht="13.8" thickTop="1" x14ac:dyDescent="0.25">
      <c r="A22" s="100" t="s">
        <v>140</v>
      </c>
      <c r="B22" s="93"/>
      <c r="D22" s="45"/>
      <c r="E22" s="15"/>
      <c r="F22" s="88"/>
    </row>
    <row r="23" spans="1:6" ht="13.8" thickBot="1" x14ac:dyDescent="0.3">
      <c r="A23" s="97" t="str">
        <f>IF($D18="","",IF(AND($A18="",$C18&lt;&gt;""),C18,IF(AND($A18&lt;&gt;"",$C18=""),A18,IF(AND($A18="",$C18=""),"",IF(LEFT($D18,1)&gt;RIGHT($D18,1),A18,C18)))))</f>
        <v>Stach Vojtěch  {STAR Turnov}-U17</v>
      </c>
      <c r="B23" s="94"/>
      <c r="C23" s="89" t="str">
        <f>IF($D19="","",IF(AND($A19="",$C19&lt;&gt;""),$C19,IF(AND($A19&lt;&gt;"",$C19=""),$A19,IF(AND($A19="",$C19=""),"",IF(LEFT($D19,1)&gt;RIGHT($D19,1),$A19,$C19)))))</f>
        <v>Adamíra Šimon  {Sokol Turnov}-U17</v>
      </c>
      <c r="D23" s="48" t="s">
        <v>408</v>
      </c>
      <c r="E23" s="95"/>
      <c r="F23" s="88"/>
    </row>
    <row r="24" spans="1:6" ht="14.4" thickTop="1" thickBot="1" x14ac:dyDescent="0.3">
      <c r="A24" s="97" t="str">
        <f>IF($D23="","",IF(AND($A23="",$C23&lt;&gt;""),C23,IF(AND($A23&lt;&gt;"",$C23=""),A23,IF(AND($A23="",$C23=""),"",IF(LEFT($D23,1)&gt;RIGHT($D23,1),A23,C23)))))</f>
        <v>Adamíra Šimon  {Sokol Turnov}-U17</v>
      </c>
      <c r="B24" s="94"/>
      <c r="C24" s="101" t="s">
        <v>47</v>
      </c>
      <c r="D24" s="85"/>
      <c r="E24" s="95"/>
      <c r="F24" s="88"/>
    </row>
    <row r="25" spans="1:6" ht="14.4" thickTop="1" thickBot="1" x14ac:dyDescent="0.3">
      <c r="A25" s="102" t="str">
        <f>IF($D23="","",IF(AND($A23="",$C23&lt;&gt;""),C23,IF(AND($A23&lt;&gt;"",$C23=""),A23,IF(AND($A23="",$C23=""),"",IF(LEFT($D23,1)&lt;RIGHT($D23,1),A23,C23)))))</f>
        <v>Stach Vojtěch  {STAR Turnov}-U17</v>
      </c>
      <c r="B25" s="103"/>
      <c r="C25" s="101" t="s">
        <v>48</v>
      </c>
      <c r="D25" s="86"/>
      <c r="E25" s="105"/>
      <c r="F25" s="88"/>
    </row>
    <row r="26" spans="1:6" ht="14.4" thickTop="1" thickBot="1" x14ac:dyDescent="0.3">
      <c r="A26" s="102" t="str">
        <f>IF(AND($D14="",$A14="",$C14=""),"",IF(AND($A14="",$C14&lt;&gt;""),$C14,IF(AND($A14&lt;&gt;"",$C14=""),$A14,IF(AND($A14="",$C14=""),"",IF(LEFT($D14,1)&gt;RIGHT($D14,1),$A14,$C14)))))</f>
        <v>Bartoň David   {SKST Liberec}-U17</v>
      </c>
      <c r="B26" s="103"/>
      <c r="C26" s="101" t="s">
        <v>49</v>
      </c>
      <c r="D26" s="86"/>
      <c r="E26" s="105"/>
      <c r="F26" s="88"/>
    </row>
    <row r="27" spans="1:6" ht="14.4" thickTop="1" thickBot="1" x14ac:dyDescent="0.3">
      <c r="A27" s="102" t="str">
        <f>IF(AND($D14="",$A14="",$C14=""),"",IF(AND($A14="",$C14&lt;&gt;""),$C14,IF(AND($A14&lt;&gt;"",$C14=""),$A14,IF(AND($A14="",$C14=""),"",IF(LEFT($D14,1)&lt;RIGHT($D14,1),$A14,$C14)))))</f>
        <v>Königová Anežka   {Sokol Turnov}-U15</v>
      </c>
      <c r="B27" s="103"/>
      <c r="C27" s="101" t="s">
        <v>50</v>
      </c>
      <c r="D27" s="86"/>
      <c r="E27" s="105"/>
      <c r="F27" s="88"/>
    </row>
    <row r="28" spans="1:6" ht="14.4" thickTop="1" thickBot="1" x14ac:dyDescent="0.3">
      <c r="A28" s="102" t="str">
        <f>IF(AND($D21="",$A21="",$C21=""),"",IF(AND($A21="",$C21&lt;&gt;""),$C21,IF(AND($A21&lt;&gt;"",$C21=""),$A21,IF(AND($A21="",$C21=""),"",IF(LEFT($D21,1)&gt;RIGHT($D21,1),$A21,$C21)))))</f>
        <v>Perlík Josef   {SKST Liberec}-U13</v>
      </c>
      <c r="B28" s="103"/>
      <c r="C28" s="101" t="s">
        <v>51</v>
      </c>
      <c r="D28" s="87"/>
      <c r="E28" s="105"/>
      <c r="F28" s="88"/>
    </row>
    <row r="29" spans="1:6" ht="14.4" thickTop="1" thickBot="1" x14ac:dyDescent="0.3">
      <c r="A29" s="102" t="str">
        <f>IF(AND($D21="",$A21="",$C21=""),"",IF(AND($A21="",$C21&lt;&gt;""),$C21,IF(AND($A21&lt;&gt;"",$C21=""),$A21,IF(AND($A21="",$C21=""),"",IF(LEFT($D21,1)&lt;RIGHT($D21,1),$A21,$C21)))))</f>
        <v>Závětová Lucie  {ST Frýdlant}-U19</v>
      </c>
      <c r="B29" s="103"/>
      <c r="C29" s="101" t="s">
        <v>52</v>
      </c>
      <c r="D29" s="87"/>
      <c r="E29" s="105"/>
    </row>
    <row r="30" spans="1:6" ht="14.4" thickTop="1" thickBot="1" x14ac:dyDescent="0.3">
      <c r="A30" s="102" t="str">
        <f>IF(AND($D16="",$A16="",$C16=""),"",IF(AND($A16="",$C16&lt;&gt;""),$C16,IF(AND($A16&lt;&gt;"",$C16=""),$A16,IF(AND($A16="",$C16=""),"",IF(LEFT($D16,1)&gt;RIGHT($D16,1),$A16,$C16)))))</f>
        <v>Posledník Matouš {SKST Liberec}-U19</v>
      </c>
      <c r="B30" s="103"/>
      <c r="C30" s="101" t="s">
        <v>53</v>
      </c>
      <c r="D30" s="86"/>
      <c r="E30" s="105"/>
      <c r="F30" s="88"/>
    </row>
    <row r="31" spans="1:6" ht="14.4" thickTop="1" thickBot="1" x14ac:dyDescent="0.3">
      <c r="A31" s="102" t="str">
        <f>IF(AND($D16="",$A16="",$C16=""),"",IF(AND($A16="",$C16&lt;&gt;""),$C16,IF(AND($A16&lt;&gt;"",$C16=""),$A16,IF(AND($A16="",$C16=""),"",IF(LEFT($D16,1)&lt;RIGHT($D16,1),$A16,$C16)))))</f>
        <v>Bárta Tomáš {STAR Turnov}-U19</v>
      </c>
      <c r="B31" s="103"/>
      <c r="C31" s="101" t="s">
        <v>54</v>
      </c>
      <c r="D31" s="87"/>
      <c r="E31" s="105"/>
    </row>
    <row r="32" spans="1:6" ht="13.8" thickTop="1" x14ac:dyDescent="0.25"/>
    <row r="44" spans="4:4" x14ac:dyDescent="0.25">
      <c r="D44" s="88" t="s">
        <v>45</v>
      </c>
    </row>
  </sheetData>
  <sheetProtection sheet="1" objects="1" scenarios="1"/>
  <mergeCells count="3">
    <mergeCell ref="B1:E1"/>
    <mergeCell ref="B2:E2"/>
    <mergeCell ref="B3:E3"/>
  </mergeCells>
  <dataValidations count="1">
    <dataValidation type="list" allowBlank="1" showInputMessage="1" showErrorMessage="1" sqref="A15 C6:C9 A6:A9 C15" xr:uid="{00000000-0002-0000-0F00-000000000000}">
      <formula1>seznam_mladsi</formula1>
    </dataValidation>
  </dataValidation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47">
    <pageSetUpPr fitToPage="1"/>
  </sheetPr>
  <dimension ref="A1:D40"/>
  <sheetViews>
    <sheetView showGridLines="0" showZeros="0" workbookViewId="0">
      <selection activeCell="A38" sqref="A38"/>
    </sheetView>
  </sheetViews>
  <sheetFormatPr defaultColWidth="9.109375" defaultRowHeight="10.199999999999999" x14ac:dyDescent="0.2"/>
  <cols>
    <col min="1" max="4" width="37.88671875" style="17" customWidth="1"/>
    <col min="5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'Divize_B-B'!B3:E3</f>
        <v>Divize B - o 9. - 16. místo</v>
      </c>
      <c r="C4" s="177"/>
      <c r="D4" s="39"/>
    </row>
    <row r="5" spans="1:4" ht="8.25" customHeight="1" x14ac:dyDescent="0.2"/>
    <row r="6" spans="1:4" ht="15" customHeight="1" x14ac:dyDescent="0.25">
      <c r="A6" s="50" t="str">
        <f>'Divize_B-B'!A5</f>
        <v>o 9.-16. místo</v>
      </c>
    </row>
    <row r="7" spans="1:4" ht="15" customHeight="1" x14ac:dyDescent="0.2">
      <c r="A7" s="36" t="str">
        <f>IF('Divize_B-B'!A6="","",'Divize_B-B'!A6)</f>
        <v>Bartoň David   {SKST Liberec}-U17</v>
      </c>
    </row>
    <row r="8" spans="1:4" ht="15" customHeight="1" x14ac:dyDescent="0.2">
      <c r="A8" s="37"/>
      <c r="B8" s="36" t="str">
        <f>'Divize_B-B'!A18</f>
        <v>Bartoň David   {SKST Liberec}-U17</v>
      </c>
    </row>
    <row r="9" spans="1:4" ht="15" customHeight="1" x14ac:dyDescent="0.2">
      <c r="A9" s="35" t="str">
        <f>IF('Divize_B-B'!C6="","",'Divize_B-B'!C6)</f>
        <v>Závětová Lucie  {ST Frýdlant}-U19</v>
      </c>
      <c r="B9" s="18" t="str">
        <f>IF('Divize_B-B'!D6="","",IF(LEFT('Divize_B-B'!D6,1)&gt;RIGHT('Divize_B-B'!D6,1),'Divize_B-B'!D6,RIGHT('Divize_B-B'!D6,1)&amp;":"&amp;LEFT('Divize_B-B'!D6,1)))</f>
        <v>3 : 0</v>
      </c>
    </row>
    <row r="10" spans="1:4" ht="15" customHeight="1" x14ac:dyDescent="0.2">
      <c r="B10" s="37"/>
      <c r="C10" s="36" t="str">
        <f>'Divize_B-B'!A23</f>
        <v>Stach Vojtěch  {STAR Turnov}-U17</v>
      </c>
    </row>
    <row r="11" spans="1:4" ht="15" customHeight="1" x14ac:dyDescent="0.2">
      <c r="A11" s="36" t="str">
        <f>IF('Divize_B-B'!A7="","",'Divize_B-B'!A7)</f>
        <v>Stach Vojtěch  {STAR Turnov}-U17</v>
      </c>
      <c r="B11" s="37"/>
      <c r="C11" s="18" t="str">
        <f>IF('Divize_B-B'!D18="","",IF(LEFT('Divize_B-B'!D18,1)&gt;RIGHT('Divize_B-B'!D18,1),'Divize_B-B'!D18,RIGHT('Divize_B-B'!D18,1)&amp;":"&amp;LEFT('Divize_B-B'!D18,1)))</f>
        <v>3:2</v>
      </c>
    </row>
    <row r="12" spans="1:4" ht="15" customHeight="1" x14ac:dyDescent="0.2">
      <c r="A12" s="37"/>
      <c r="B12" s="35" t="str">
        <f>'Divize_B-B'!C18</f>
        <v>Stach Vojtěch  {STAR Turnov}-U17</v>
      </c>
      <c r="C12" s="37"/>
    </row>
    <row r="13" spans="1:4" ht="15" customHeight="1" x14ac:dyDescent="0.2">
      <c r="A13" s="35" t="str">
        <f>IF('Divize_B-B'!C7="","",'Divize_B-B'!C7)</f>
        <v>Posledník Matouš {SKST Liberec}-U19</v>
      </c>
      <c r="B13" s="34" t="str">
        <f>IF('Divize_B-B'!D7="","",IF(LEFT('Divize_B-B'!D7,1)&gt;RIGHT('Divize_B-B'!D7,1),'Divize_B-B'!D7,RIGHT('Divize_B-B'!D7,1)&amp;":"&amp;LEFT('Divize_B-B'!D7,1)))</f>
        <v>3 : 0</v>
      </c>
      <c r="C13" s="37"/>
    </row>
    <row r="14" spans="1:4" ht="15" customHeight="1" x14ac:dyDescent="0.2">
      <c r="C14" s="37"/>
      <c r="D14" s="36" t="str">
        <f>'Divize_B-B'!A24</f>
        <v>Adamíra Šimon  {Sokol Turnov}-U17</v>
      </c>
    </row>
    <row r="15" spans="1:4" ht="15" customHeight="1" x14ac:dyDescent="0.2">
      <c r="A15" s="36" t="str">
        <f>IF('Divize_B-B'!A8="","",'Divize_B-B'!A8)</f>
        <v>Bárta Tomáš {STAR Turnov}-U19</v>
      </c>
      <c r="C15" s="37"/>
      <c r="D15" s="34" t="str">
        <f>IF('Divize_B-B'!D23="","",IF(LEFT('Divize_B-B'!D23,1)&gt;RIGHT('Divize_B-B'!D23,1),'Divize_B-B'!D23,RIGHT('Divize_B-B'!D23,1)&amp;":"&amp;LEFT('Divize_B-B'!D23,1)))</f>
        <v>3:0</v>
      </c>
    </row>
    <row r="16" spans="1:4" ht="15" customHeight="1" x14ac:dyDescent="0.2">
      <c r="A16" s="37"/>
      <c r="B16" s="36" t="str">
        <f>'Divize_B-B'!A19</f>
        <v>Adamíra Šimon  {Sokol Turnov}-U17</v>
      </c>
      <c r="C16" s="37"/>
    </row>
    <row r="17" spans="1:4" ht="15" customHeight="1" x14ac:dyDescent="0.2">
      <c r="A17" s="35" t="str">
        <f>IF('Divize_B-B'!C8="","",'Divize_B-B'!C8)</f>
        <v>Adamíra Šimon  {Sokol Turnov}-U17</v>
      </c>
      <c r="B17" s="18" t="str">
        <f>IF('Divize_B-B'!D8="","",IF(LEFT('Divize_B-B'!D8,1)&gt;RIGHT('Divize_B-B'!D8,1),'Divize_B-B'!D8,RIGHT('Divize_B-B'!D8,1)&amp;":"&amp;LEFT('Divize_B-B'!D8,1)))</f>
        <v>3:1</v>
      </c>
      <c r="C17" s="37"/>
    </row>
    <row r="18" spans="1:4" ht="15" customHeight="1" x14ac:dyDescent="0.2">
      <c r="B18" s="37"/>
      <c r="C18" s="35" t="str">
        <f>'Divize_B-B'!C23</f>
        <v>Adamíra Šimon  {Sokol Turnov}-U17</v>
      </c>
    </row>
    <row r="19" spans="1:4" ht="15" customHeight="1" x14ac:dyDescent="0.2">
      <c r="A19" s="36" t="str">
        <f>IF('Divize_B-B'!A9="","",'Divize_B-B'!A9)</f>
        <v>Königová Anežka   {Sokol Turnov}-U15</v>
      </c>
      <c r="B19" s="37"/>
      <c r="C19" s="34" t="str">
        <f>IF('Divize_B-B'!D19="","",IF(LEFT('Divize_B-B'!D19,1)&gt;RIGHT('Divize_B-B'!D19,1),'Divize_B-B'!D19,RIGHT('Divize_B-B'!D19,1)&amp;":"&amp;LEFT('Divize_B-B'!D19,1)))</f>
        <v>3 : 2</v>
      </c>
    </row>
    <row r="20" spans="1:4" ht="15" customHeight="1" x14ac:dyDescent="0.2">
      <c r="A20" s="37"/>
      <c r="B20" s="35" t="str">
        <f>'Divize_B-B'!C19</f>
        <v>Königová Anežka   {Sokol Turnov}-U15</v>
      </c>
    </row>
    <row r="21" spans="1:4" ht="15" customHeight="1" x14ac:dyDescent="0.2">
      <c r="A21" s="35" t="str">
        <f>IF('Divize_B-B'!C9="","",'Divize_B-B'!C9)</f>
        <v>Perlík Josef   {SKST Liberec}-U13</v>
      </c>
      <c r="B21" s="34" t="str">
        <f>IF('Divize_B-B'!D9="","",IF(LEFT('Divize_B-B'!D9,1)&gt;RIGHT('Divize_B-B'!D9,1),'Divize_B-B'!D9,RIGHT('Divize_B-B'!D9,1)&amp;":"&amp;LEFT('Divize_B-B'!D9,1)))</f>
        <v>3 : 1</v>
      </c>
    </row>
    <row r="22" spans="1:4" ht="15" customHeight="1" x14ac:dyDescent="0.2"/>
    <row r="23" spans="1:4" ht="15" customHeight="1" x14ac:dyDescent="0.25">
      <c r="A23" s="50" t="str">
        <f>'Divize_B-B'!A10</f>
        <v>o 13.-16. místo</v>
      </c>
    </row>
    <row r="24" spans="1:4" ht="15" customHeight="1" x14ac:dyDescent="0.2">
      <c r="A24" s="36" t="str">
        <f>IF('Divize_B-B'!A11="","",'Divize_B-B'!A11)</f>
        <v>Závětová Lucie  {ST Frýdlant}-U19</v>
      </c>
      <c r="C24" s="34" t="str">
        <f>IF('Divize_B-B'!D57="","",IF(LEFT('Divize_B-B'!D57,1)&gt;RIGHT('Divize_B-B'!D57,1),'Divize_B-B'!D57,RIGHT('Divize_B-B'!D57,1)&amp;":"&amp;LEFT('Divize_B-B'!D57,1)))</f>
        <v/>
      </c>
      <c r="D24" s="34"/>
    </row>
    <row r="25" spans="1:4" ht="15" customHeight="1" x14ac:dyDescent="0.2">
      <c r="A25" s="37"/>
      <c r="B25" s="36" t="str">
        <f>'Divize_B-B'!A21</f>
        <v>Závětová Lucie  {ST Frýdlant}-U19</v>
      </c>
      <c r="D25" s="16"/>
    </row>
    <row r="26" spans="1:4" ht="15" customHeight="1" x14ac:dyDescent="0.2">
      <c r="A26" s="35" t="str">
        <f>IF('Divize_B-B'!C11="","",'Divize_B-B'!C11)</f>
        <v>Posledník Matouš {SKST Liberec}-U19</v>
      </c>
      <c r="B26" s="18" t="str">
        <f>IF('Divize_B-B'!D11="","",IF(LEFT('Divize_B-B'!D11,1)&gt;RIGHT('Divize_B-B'!D11,1),'Divize_B-B'!D11,RIGHT('Divize_B-B'!D11,1)&amp;":"&amp;LEFT('Divize_B-B'!D11,1)))</f>
        <v>3 : 0</v>
      </c>
      <c r="D26" s="16"/>
    </row>
    <row r="27" spans="1:4" ht="15" customHeight="1" x14ac:dyDescent="0.2">
      <c r="B27" s="37"/>
      <c r="C27" s="36" t="str">
        <f>'Divize_B-B'!A28</f>
        <v>Perlík Josef   {SKST Liberec}-U13</v>
      </c>
      <c r="D27" s="16"/>
    </row>
    <row r="28" spans="1:4" ht="15" customHeight="1" x14ac:dyDescent="0.2">
      <c r="A28" s="36" t="str">
        <f>IF('Divize_B-B'!A12="","",'Divize_B-B'!A12)</f>
        <v>Bárta Tomáš {STAR Turnov}-U19</v>
      </c>
      <c r="B28" s="37"/>
      <c r="C28" s="34" t="str">
        <f>IF('Divize_B-B'!D21="","",IF(LEFT('Divize_B-B'!D21,1)&gt;RIGHT('Divize_B-B'!D21,1),'Divize_B-B'!D21,RIGHT('Divize_B-B'!D21,1)&amp;":"&amp;LEFT('Divize_B-B'!D21,1)))</f>
        <v>3:0</v>
      </c>
      <c r="D28" s="16"/>
    </row>
    <row r="29" spans="1:4" ht="15" customHeight="1" x14ac:dyDescent="0.2">
      <c r="A29" s="37"/>
      <c r="B29" s="35" t="str">
        <f>'Divize_B-B'!C21</f>
        <v>Perlík Josef   {SKST Liberec}-U13</v>
      </c>
      <c r="D29" s="16"/>
    </row>
    <row r="30" spans="1:4" ht="15" customHeight="1" x14ac:dyDescent="0.2">
      <c r="A30" s="35" t="str">
        <f>IF('Divize_B-B'!C12="","",'Divize_B-B'!C12)</f>
        <v>Perlík Josef   {SKST Liberec}-U13</v>
      </c>
      <c r="B30" s="34" t="str">
        <f>IF('Divize_B-B'!D12="","",IF(LEFT('Divize_B-B'!D12,1)&gt;RIGHT('Divize_B-B'!D12,1),'Divize_B-B'!D12,RIGHT('Divize_B-B'!D12,1)&amp;":"&amp;LEFT('Divize_B-B'!D12,1)))</f>
        <v>3:0</v>
      </c>
      <c r="D30" s="16"/>
    </row>
    <row r="31" spans="1:4" ht="15" customHeight="1" x14ac:dyDescent="0.2">
      <c r="D31" s="16"/>
    </row>
    <row r="32" spans="1:4" ht="15" customHeight="1" x14ac:dyDescent="0.25">
      <c r="A32" s="50" t="str">
        <f>'Divize_B-B'!A13</f>
        <v>o 11.-12. místo</v>
      </c>
      <c r="C32" s="16"/>
      <c r="D32" s="16"/>
    </row>
    <row r="33" spans="1:2" s="16" customFormat="1" ht="15" customHeight="1" x14ac:dyDescent="0.2">
      <c r="A33" s="36" t="str">
        <f>IF('Divize_B-B'!A14="","",'Divize_B-B'!A14)</f>
        <v>Bartoň David   {SKST Liberec}-U17</v>
      </c>
      <c r="B33" s="17"/>
    </row>
    <row r="34" spans="1:2" s="16" customFormat="1" ht="15" customHeight="1" x14ac:dyDescent="0.2">
      <c r="A34" s="37"/>
      <c r="B34" s="36" t="str">
        <f>'Divize_B-B'!A26</f>
        <v>Bartoň David   {SKST Liberec}-U17</v>
      </c>
    </row>
    <row r="35" spans="1:2" s="16" customFormat="1" ht="15" customHeight="1" x14ac:dyDescent="0.2">
      <c r="A35" s="35" t="str">
        <f>IF('Divize_B-B'!C14="","",'Divize_B-B'!C14)</f>
        <v>Königová Anežka   {Sokol Turnov}-U15</v>
      </c>
      <c r="B35" s="34" t="str">
        <f>IF('Divize_B-B'!D14="","",IF(LEFT('Divize_B-B'!D14,1)&gt;RIGHT('Divize_B-B'!D14,1),'Divize_B-B'!D14,RIGHT('Divize_B-B'!D14,1)&amp;":"&amp;LEFT('Divize_B-B'!D14,1)))</f>
        <v>3 : 0</v>
      </c>
    </row>
    <row r="36" spans="1:2" ht="15" customHeight="1" x14ac:dyDescent="0.2"/>
    <row r="37" spans="1:2" s="16" customFormat="1" ht="15" customHeight="1" x14ac:dyDescent="0.25">
      <c r="A37" s="50" t="str">
        <f>'Divize_B-B'!A15</f>
        <v>o 15.-16. místo</v>
      </c>
      <c r="B37" s="17"/>
    </row>
    <row r="38" spans="1:2" s="16" customFormat="1" ht="15" customHeight="1" x14ac:dyDescent="0.2">
      <c r="A38" s="36" t="str">
        <f>IF('Divize_B-B'!A16="","",'Divize_B-B'!A16)</f>
        <v>Posledník Matouš {SKST Liberec}-U19</v>
      </c>
      <c r="B38" s="17"/>
    </row>
    <row r="39" spans="1:2" s="16" customFormat="1" ht="15" customHeight="1" x14ac:dyDescent="0.2">
      <c r="A39" s="37"/>
      <c r="B39" s="36" t="str">
        <f>'Divize_B-B'!A30</f>
        <v>Posledník Matouš {SKST Liberec}-U19</v>
      </c>
    </row>
    <row r="40" spans="1:2" s="16" customFormat="1" ht="15" customHeight="1" x14ac:dyDescent="0.2">
      <c r="A40" s="35" t="str">
        <f>IF('Divize_B-B'!C16="","",'Divize_B-B'!C16)</f>
        <v>Bárta Tomáš {STAR Turnov}-U19</v>
      </c>
      <c r="B40" s="34" t="str">
        <f>IF('Divize_B-B'!D16="","",IF(LEFT('Divize_B-B'!D16,1)&gt;RIGHT('Divize_B-B'!D16,1),'Divize_B-B'!D16,RIGHT('Divize_B-B'!D16,1)&amp;":"&amp;LEFT('Divize_B-B'!D16,1)))</f>
        <v>3 : 1</v>
      </c>
    </row>
  </sheetData>
  <sheetProtection sheet="1" objects="1" scenarios="1"/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48">
    <pageSetUpPr fitToPage="1"/>
  </sheetPr>
  <dimension ref="A1:F44"/>
  <sheetViews>
    <sheetView workbookViewId="0">
      <selection activeCell="D22" sqref="D22"/>
    </sheetView>
  </sheetViews>
  <sheetFormatPr defaultColWidth="9.109375" defaultRowHeight="13.2" x14ac:dyDescent="0.25"/>
  <cols>
    <col min="1" max="1" width="36.44140625" style="7" customWidth="1"/>
    <col min="2" max="2" width="2.33203125" style="7" customWidth="1"/>
    <col min="3" max="3" width="34.4414062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3" t="s">
        <v>314</v>
      </c>
      <c r="C3" s="174"/>
      <c r="D3" s="174"/>
      <c r="E3" s="174"/>
      <c r="F3" s="6"/>
    </row>
    <row r="4" spans="1:6" ht="13.8" thickBot="1" x14ac:dyDescent="0.3">
      <c r="B4" s="89"/>
      <c r="D4" s="83" t="s">
        <v>9</v>
      </c>
      <c r="E4" s="83" t="s">
        <v>10</v>
      </c>
    </row>
    <row r="5" spans="1:6" ht="13.8" thickTop="1" x14ac:dyDescent="0.25">
      <c r="A5" s="90" t="s">
        <v>128</v>
      </c>
      <c r="B5" s="91"/>
      <c r="C5" s="92"/>
      <c r="D5" s="84"/>
      <c r="E5" s="15"/>
    </row>
    <row r="6" spans="1:6" x14ac:dyDescent="0.25">
      <c r="A6" s="106" t="s">
        <v>427</v>
      </c>
      <c r="B6" s="93"/>
      <c r="C6" s="107" t="s">
        <v>433</v>
      </c>
      <c r="D6" s="45" t="s">
        <v>410</v>
      </c>
      <c r="E6" s="15"/>
    </row>
    <row r="7" spans="1:6" x14ac:dyDescent="0.25">
      <c r="A7" s="106" t="s">
        <v>438</v>
      </c>
      <c r="B7" s="93"/>
      <c r="C7" s="107" t="s">
        <v>440</v>
      </c>
      <c r="D7" s="45" t="s">
        <v>407</v>
      </c>
      <c r="E7" s="15"/>
    </row>
    <row r="8" spans="1:6" x14ac:dyDescent="0.25">
      <c r="A8" s="106" t="s">
        <v>435</v>
      </c>
      <c r="B8" s="93"/>
      <c r="C8" s="107" t="s">
        <v>430</v>
      </c>
      <c r="D8" s="45" t="s">
        <v>410</v>
      </c>
      <c r="E8" s="15"/>
    </row>
    <row r="9" spans="1:6" ht="13.8" thickBot="1" x14ac:dyDescent="0.3">
      <c r="A9" s="108" t="s">
        <v>439</v>
      </c>
      <c r="B9" s="94"/>
      <c r="C9" s="109" t="s">
        <v>431</v>
      </c>
      <c r="D9" s="48" t="s">
        <v>407</v>
      </c>
      <c r="E9" s="95"/>
    </row>
    <row r="10" spans="1:6" ht="13.8" thickTop="1" x14ac:dyDescent="0.25">
      <c r="A10" s="90" t="s">
        <v>129</v>
      </c>
      <c r="B10" s="93"/>
      <c r="C10" s="92"/>
      <c r="D10" s="45"/>
      <c r="E10" s="15"/>
    </row>
    <row r="11" spans="1:6" x14ac:dyDescent="0.25">
      <c r="A11" s="96" t="str">
        <f>IF(AND($D6="",$A6="",$C6=""),"",IF(AND($A6="",$C6&lt;&gt;""),$C6,IF(AND($A6&lt;&gt;"",$C6=""),$A6,IF($D6="","",IF(LEFT($D6,1)&lt;RIGHT($D6,1),$A6,$C6)))))</f>
        <v>Kubíček Tomáš  {B.  Jablonec n. N.}-U17</v>
      </c>
      <c r="B11" s="93"/>
      <c r="C11" s="7" t="str">
        <f>IF(AND($D7="",$A7="",$C7=""),"",IF(AND($A7="",$C7&lt;&gt;""),$C7,IF(AND($A7&lt;&gt;"",$C7=""),$A7,IF($D7="","",IF(LEFT($D7,1)&lt;RIGHT($D7,1),$A7,$C7)))))</f>
        <v>Voplakal Vojtěch {SKST Liberec}-U11</v>
      </c>
      <c r="D11" s="45" t="s">
        <v>408</v>
      </c>
      <c r="E11" s="15"/>
    </row>
    <row r="12" spans="1:6" ht="13.8" thickBot="1" x14ac:dyDescent="0.3">
      <c r="A12" s="97" t="str">
        <f>IF(AND($D8="",$A8="",$C8=""),"",IF(AND($A8="",$C8&lt;&gt;""),$C8,IF(AND($A8&lt;&gt;"",$C8=""),$A8,IF($D8="","",IF(LEFT($D8,1)&lt;RIGHT($D8,1),$A8,$C8)))))</f>
        <v>Kout Matěj {Varnsdorf}-U15</v>
      </c>
      <c r="B12" s="94"/>
      <c r="C12" s="89" t="str">
        <f>IF(AND($D9="",$A9="",$C9=""),"",IF(AND($A9="",$C9&lt;&gt;""),$C9,IF(AND($A9&lt;&gt;"",$C9=""),$A9,IF($D9="","",IF(LEFT($D9,1)&lt;RIGHT($D9,1),$A9,$C9)))))</f>
        <v>Prousková Barbora {AST K. Šenov}-U17</v>
      </c>
      <c r="D12" s="48" t="s">
        <v>409</v>
      </c>
      <c r="E12" s="95"/>
    </row>
    <row r="13" spans="1:6" ht="13.8" thickTop="1" x14ac:dyDescent="0.25">
      <c r="A13" s="98" t="s">
        <v>146</v>
      </c>
      <c r="B13" s="93"/>
      <c r="C13" s="99"/>
      <c r="D13" s="45"/>
      <c r="E13" s="15"/>
    </row>
    <row r="14" spans="1:6" ht="13.8" thickBot="1" x14ac:dyDescent="0.3">
      <c r="A14" s="97" t="str">
        <f>IF($D18="","",IF(AND($A18="",$C18&lt;&gt;""),C18,IF(AND($A18&lt;&gt;"",$C18=""),A18,IF(AND($A18="",$C18=""),"",IF(LEFT($D18,1)&lt;RIGHT($D18,1),A18,C18)))))</f>
        <v>Šerpán Radek   {STAR Turnov}-U17</v>
      </c>
      <c r="B14" s="94"/>
      <c r="C14" s="89" t="str">
        <f>IF($D19="","",IF(AND($A19="",$C19&lt;&gt;""),$C19,IF(AND($A19&lt;&gt;"",$C19=""),$A19,IF(AND($A19="",$C19=""),"",IF(LEFT($D19,1)&lt;RIGHT($D19,1),$A19,$C19)))))</f>
        <v>Kuntoš Filip  {SKST Liberec}-U17</v>
      </c>
      <c r="D14" s="48" t="s">
        <v>408</v>
      </c>
      <c r="E14" s="95"/>
    </row>
    <row r="15" spans="1:6" ht="13.8" thickTop="1" x14ac:dyDescent="0.25">
      <c r="A15" s="100" t="s">
        <v>131</v>
      </c>
      <c r="B15" s="93"/>
      <c r="C15" s="88"/>
      <c r="D15" s="45"/>
      <c r="E15" s="15"/>
    </row>
    <row r="16" spans="1:6" ht="13.8" thickBot="1" x14ac:dyDescent="0.3">
      <c r="A16" s="97" t="str">
        <f>IF(AND($D11="",$A11="",$C11=""),"",IF(AND($A11="",$C11&lt;&gt;""),$C11,IF(AND($A11&lt;&gt;"",$C11=""),$A11,IF(AND($A11="",$C11=""),"",IF(LEFT($D11,1)&lt;RIGHT($D11,1),$A11,$C11)))))</f>
        <v>Kubíček Tomáš  {B.  Jablonec n. N.}-U17</v>
      </c>
      <c r="B16" s="94"/>
      <c r="C16" s="89" t="str">
        <f>IF(AND($D12="",$A12="",$C12=""),"",IF(AND($A12="",$C12&lt;&gt;""),$C12,IF(AND($A12&lt;&gt;"",$C12=""),$A12,IF(AND($A12="",$C12=""),"",IF(LEFT($D12,1)&lt;RIGHT($D12,1),$A12,$C12)))))</f>
        <v>Kout Matěj {Varnsdorf}-U15</v>
      </c>
      <c r="D16" s="48" t="s">
        <v>408</v>
      </c>
      <c r="E16" s="95"/>
    </row>
    <row r="17" spans="1:6" ht="13.8" thickTop="1" x14ac:dyDescent="0.25">
      <c r="A17" s="100" t="s">
        <v>132</v>
      </c>
      <c r="B17" s="93"/>
      <c r="D17" s="117"/>
      <c r="E17" s="15"/>
    </row>
    <row r="18" spans="1:6" x14ac:dyDescent="0.25">
      <c r="A18" s="96" t="str">
        <f>IF(AND($D6="",$A6="",$C6=""),"",IF(AND($A6="",$C6&lt;&gt;""),$C6,IF(AND($A6&lt;&gt;"",$C6=""),$A6,IF($D6="","",IF(LEFT($D6,1)&gt;RIGHT($D6,1),$A6,$C6)))))</f>
        <v>Kožich Vítek  {SKST Liberec}-U13</v>
      </c>
      <c r="B18" s="93"/>
      <c r="C18" s="7" t="str">
        <f>IF(AND($D7="",$A7="",$C7=""),"",IF(AND($A7="",$C7&lt;&gt;""),$C7,IF(AND($A7&lt;&gt;"",$C7=""),$A7,IF($D7="","",IF(LEFT($D7,1)&gt;RIGHT($D7,1),$A7,$C7)))))</f>
        <v>Šerpán Radek   {STAR Turnov}-U17</v>
      </c>
      <c r="D18" s="45" t="s">
        <v>406</v>
      </c>
      <c r="E18" s="15"/>
    </row>
    <row r="19" spans="1:6" ht="13.8" thickBot="1" x14ac:dyDescent="0.3">
      <c r="A19" s="97" t="str">
        <f>IF(AND($D8="",$A8="",$C8=""),"",IF(AND($A8="",$C8&lt;&gt;""),$C8,IF(AND($A8&lt;&gt;"",$C8=""),$A8,IF($D8="","",IF(LEFT($D8,1)&gt;RIGHT($D8,1),$A8,$C8)))))</f>
        <v>Šťastný Jiří  {PINK Liberec}-U13</v>
      </c>
      <c r="B19" s="94"/>
      <c r="C19" s="89" t="str">
        <f>IF(AND($D9="",$A9="",$C9=""),"",IF(AND($A9="",$C9&lt;&gt;""),$C9,IF(AND($A9&lt;&gt;"",$C9=""),$A9,IF($D9="","",IF(LEFT($D9,1)&gt;RIGHT($D9,1),$A9,$C9)))))</f>
        <v>Kuntoš Filip  {SKST Liberec}-U17</v>
      </c>
      <c r="D19" s="48" t="s">
        <v>410</v>
      </c>
      <c r="E19" s="95"/>
    </row>
    <row r="20" spans="1:6" ht="13.8" thickTop="1" x14ac:dyDescent="0.25">
      <c r="A20" s="100" t="s">
        <v>143</v>
      </c>
      <c r="B20" s="93"/>
      <c r="D20" s="45"/>
      <c r="E20" s="15"/>
    </row>
    <row r="21" spans="1:6" ht="13.8" thickBot="1" x14ac:dyDescent="0.3">
      <c r="A21" s="97" t="str">
        <f>IF(AND($D11="",$A11="",$C11=""),"",IF(AND($A11="",$C11&lt;&gt;""),$C11,IF(AND($A11&lt;&gt;"",$C11=""),$A11,IF(AND($A11="",$C11=""),"",IF(LEFT($D11,1)&gt;RIGHT($D11,1),$A11,$C11)))))</f>
        <v>Voplakal Vojtěch {SKST Liberec}-U11</v>
      </c>
      <c r="B21" s="94"/>
      <c r="C21" s="89" t="str">
        <f>IF(AND($D12="",$A12="",$C12=""),"",IF(AND($A12="",$C12&lt;&gt;""),$C12,IF(AND($A12&lt;&gt;"",$C12=""),$A12,IF(AND($A12="",$C12=""),"",IF(LEFT($D12,1)&gt;RIGHT($D12,1),$A12,$C12)))))</f>
        <v>Prousková Barbora {AST K. Šenov}-U17</v>
      </c>
      <c r="D21" s="48" t="s">
        <v>408</v>
      </c>
      <c r="E21" s="95"/>
      <c r="F21" s="88"/>
    </row>
    <row r="22" spans="1:6" ht="13.8" thickTop="1" x14ac:dyDescent="0.25">
      <c r="A22" s="100" t="s">
        <v>134</v>
      </c>
      <c r="B22" s="93"/>
      <c r="D22" s="45"/>
      <c r="E22" s="15"/>
      <c r="F22" s="88"/>
    </row>
    <row r="23" spans="1:6" ht="13.8" thickBot="1" x14ac:dyDescent="0.3">
      <c r="A23" s="97" t="str">
        <f>IF($D18="","",IF(AND($A18="",$C18&lt;&gt;""),C18,IF(AND($A18&lt;&gt;"",$C18=""),A18,IF(AND($A18="",$C18=""),"",IF(LEFT($D18,1)&gt;RIGHT($D18,1),A18,C18)))))</f>
        <v>Kožich Vítek  {SKST Liberec}-U13</v>
      </c>
      <c r="B23" s="94"/>
      <c r="C23" s="89" t="str">
        <f>IF($D19="","",IF(AND($A19="",$C19&lt;&gt;""),$C19,IF(AND($A19&lt;&gt;"",$C19=""),$A19,IF(AND($A19="",$C19=""),"",IF(LEFT($D19,1)&gt;RIGHT($D19,1),$A19,$C19)))))</f>
        <v>Šťastný Jiří  {PINK Liberec}-U13</v>
      </c>
      <c r="D23" s="48" t="s">
        <v>406</v>
      </c>
      <c r="E23" s="95"/>
      <c r="F23" s="88"/>
    </row>
    <row r="24" spans="1:6" ht="14.4" thickTop="1" thickBot="1" x14ac:dyDescent="0.3">
      <c r="A24" s="97" t="str">
        <f>IF($D23="","",IF(AND($A23="",$C23&lt;&gt;""),C23,IF(AND($A23&lt;&gt;"",$C23=""),A23,IF(AND($A23="",$C23=""),"",IF(LEFT($D23,1)&gt;RIGHT($D23,1),A23,C23)))))</f>
        <v>Kožich Vítek  {SKST Liberec}-U13</v>
      </c>
      <c r="B24" s="94"/>
      <c r="C24" s="101" t="s">
        <v>37</v>
      </c>
      <c r="D24" s="85"/>
      <c r="E24" s="95"/>
      <c r="F24" s="88"/>
    </row>
    <row r="25" spans="1:6" ht="14.4" thickTop="1" thickBot="1" x14ac:dyDescent="0.3">
      <c r="A25" s="102" t="str">
        <f>IF($D23="","",IF(AND($A23="",$C23&lt;&gt;""),C23,IF(AND($A23&lt;&gt;"",$C23=""),A23,IF(AND($A23="",$C23=""),"",IF(LEFT($D23,1)&lt;RIGHT($D23,1),A23,C23)))))</f>
        <v>Šťastný Jiří  {PINK Liberec}-U13</v>
      </c>
      <c r="B25" s="103"/>
      <c r="C25" s="101" t="s">
        <v>41</v>
      </c>
      <c r="D25" s="86"/>
      <c r="E25" s="105"/>
      <c r="F25" s="88"/>
    </row>
    <row r="26" spans="1:6" ht="14.4" thickTop="1" thickBot="1" x14ac:dyDescent="0.3">
      <c r="A26" s="102" t="str">
        <f>IF(AND($D14="",$A14="",$C14=""),"",IF(AND($A14="",$C14&lt;&gt;""),$C14,IF(AND($A14&lt;&gt;"",$C14=""),$A14,IF(AND($A14="",$C14=""),"",IF(LEFT($D14,1)&gt;RIGHT($D14,1),$A14,$C14)))))</f>
        <v>Kuntoš Filip  {SKST Liberec}-U17</v>
      </c>
      <c r="B26" s="103"/>
      <c r="C26" s="101" t="s">
        <v>39</v>
      </c>
      <c r="D26" s="86"/>
      <c r="E26" s="105"/>
      <c r="F26" s="88"/>
    </row>
    <row r="27" spans="1:6" ht="14.4" thickTop="1" thickBot="1" x14ac:dyDescent="0.3">
      <c r="A27" s="102" t="str">
        <f>IF(AND($D14="",$A14="",$C14=""),"",IF(AND($A14="",$C14&lt;&gt;""),$C14,IF(AND($A14&lt;&gt;"",$C14=""),$A14,IF(AND($A14="",$C14=""),"",IF(LEFT($D14,1)&lt;RIGHT($D14,1),$A14,$C14)))))</f>
        <v>Šerpán Radek   {STAR Turnov}-U17</v>
      </c>
      <c r="B27" s="103"/>
      <c r="C27" s="101" t="s">
        <v>42</v>
      </c>
      <c r="D27" s="86"/>
      <c r="E27" s="105"/>
      <c r="F27" s="88"/>
    </row>
    <row r="28" spans="1:6" ht="14.4" thickTop="1" thickBot="1" x14ac:dyDescent="0.3">
      <c r="A28" s="102" t="str">
        <f>IF(AND($D21="",$A21="",$C21=""),"",IF(AND($A21="",$C21&lt;&gt;""),$C21,IF(AND($A21&lt;&gt;"",$C21=""),$A21,IF(AND($A21="",$C21=""),"",IF(LEFT($D21,1)&gt;RIGHT($D21,1),$A21,$C21)))))</f>
        <v>Prousková Barbora {AST K. Šenov}-U17</v>
      </c>
      <c r="B28" s="103"/>
      <c r="C28" s="101" t="s">
        <v>38</v>
      </c>
      <c r="D28" s="87"/>
      <c r="E28" s="105"/>
      <c r="F28" s="88"/>
    </row>
    <row r="29" spans="1:6" ht="14.4" thickTop="1" thickBot="1" x14ac:dyDescent="0.3">
      <c r="A29" s="102" t="str">
        <f>IF(AND($D21="",$A21="",$C21=""),"",IF(AND($A21="",$C21&lt;&gt;""),$C21,IF(AND($A21&lt;&gt;"",$C21=""),$A21,IF(AND($A21="",$C21=""),"",IF(LEFT($D21,1)&lt;RIGHT($D21,1),$A21,$C21)))))</f>
        <v>Voplakal Vojtěch {SKST Liberec}-U11</v>
      </c>
      <c r="B29" s="103"/>
      <c r="C29" s="101" t="s">
        <v>43</v>
      </c>
      <c r="D29" s="87"/>
      <c r="E29" s="105"/>
    </row>
    <row r="30" spans="1:6" ht="14.4" thickTop="1" thickBot="1" x14ac:dyDescent="0.3">
      <c r="A30" s="102" t="str">
        <f>IF(AND($D16="",$A16="",$C16=""),"",IF(AND($A16="",$C16&lt;&gt;""),$C16,IF(AND($A16&lt;&gt;"",$C16=""),$A16,IF(AND($A16="",$C16=""),"",IF(LEFT($D16,1)&gt;RIGHT($D16,1),$A16,$C16)))))</f>
        <v>Kout Matěj {Varnsdorf}-U15</v>
      </c>
      <c r="B30" s="103"/>
      <c r="C30" s="101" t="s">
        <v>40</v>
      </c>
      <c r="D30" s="86"/>
      <c r="E30" s="105"/>
      <c r="F30" s="88"/>
    </row>
    <row r="31" spans="1:6" ht="14.4" thickTop="1" thickBot="1" x14ac:dyDescent="0.3">
      <c r="A31" s="102" t="str">
        <f>IF(AND($D16="",$A16="",$C16=""),"",IF(AND($A16="",$C16&lt;&gt;""),$C16,IF(AND($A16&lt;&gt;"",$C16=""),$A16,IF(AND($A16="",$C16=""),"",IF(LEFT($D16,1)&lt;RIGHT($D16,1),$A16,$C16)))))</f>
        <v>Kubíček Tomáš  {B.  Jablonec n. N.}-U17</v>
      </c>
      <c r="B31" s="103"/>
      <c r="C31" s="101" t="s">
        <v>44</v>
      </c>
      <c r="D31" s="87"/>
      <c r="E31" s="105"/>
    </row>
    <row r="32" spans="1:6" ht="13.8" thickTop="1" x14ac:dyDescent="0.25"/>
    <row r="44" spans="4:4" x14ac:dyDescent="0.25">
      <c r="D44" s="88" t="s">
        <v>45</v>
      </c>
    </row>
  </sheetData>
  <sheetProtection sheet="1" objects="1" scenarios="1"/>
  <mergeCells count="3">
    <mergeCell ref="B1:E1"/>
    <mergeCell ref="B2:E2"/>
    <mergeCell ref="B3:E3"/>
  </mergeCells>
  <dataValidations count="1">
    <dataValidation type="list" allowBlank="1" showInputMessage="1" showErrorMessage="1" sqref="A15 C6:C9 A6:A9 C15" xr:uid="{00000000-0002-0000-1100-000000000000}">
      <formula1>seznam_mladsi</formula1>
    </dataValidation>
  </dataValidation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74"/>
  <sheetViews>
    <sheetView tabSelected="1" topLeftCell="A19" workbookViewId="0">
      <selection activeCell="B73" sqref="B73"/>
    </sheetView>
  </sheetViews>
  <sheetFormatPr defaultRowHeight="13.2" x14ac:dyDescent="0.25"/>
  <cols>
    <col min="1" max="1" width="7.44140625" style="110" customWidth="1"/>
    <col min="2" max="2" width="43" customWidth="1"/>
    <col min="3" max="3" width="3.109375" customWidth="1"/>
    <col min="4" max="4" width="6" style="110" customWidth="1"/>
    <col min="5" max="5" width="43" customWidth="1"/>
  </cols>
  <sheetData>
    <row r="1" spans="1:5" ht="15.6" x14ac:dyDescent="0.3">
      <c r="A1" s="180" t="str">
        <f>div_A!A1</f>
        <v>9.KBT Turnov</v>
      </c>
      <c r="B1" s="180"/>
      <c r="C1" s="180"/>
      <c r="D1" s="180"/>
      <c r="E1" s="180"/>
    </row>
    <row r="2" spans="1:5" ht="15.6" x14ac:dyDescent="0.3">
      <c r="A2" s="180" t="str">
        <f>div_A!A3</f>
        <v>Turnov, 13.05.2023</v>
      </c>
      <c r="B2" s="180"/>
      <c r="C2" s="180"/>
      <c r="D2" s="180"/>
      <c r="E2" s="180"/>
    </row>
    <row r="4" spans="1:5" ht="15.6" x14ac:dyDescent="0.3">
      <c r="A4" s="180" t="s">
        <v>343</v>
      </c>
      <c r="B4" s="180"/>
      <c r="D4" s="180" t="s">
        <v>344</v>
      </c>
      <c r="E4" s="180"/>
    </row>
    <row r="5" spans="1:5" ht="13.8" x14ac:dyDescent="0.25">
      <c r="A5" s="111" t="s">
        <v>55</v>
      </c>
      <c r="B5" s="115" t="str">
        <f>'Divize_A-A'!A24</f>
        <v>Tietze Alfons {SKST Liberec}-U15</v>
      </c>
      <c r="C5" s="112"/>
      <c r="D5" s="111" t="s">
        <v>55</v>
      </c>
      <c r="E5" s="115" t="str">
        <f>'Divize_B-A'!A24</f>
        <v>Fiřt Jan {PINK Liberec}-U15</v>
      </c>
    </row>
    <row r="6" spans="1:5" ht="13.8" x14ac:dyDescent="0.25">
      <c r="A6" s="111" t="s">
        <v>56</v>
      </c>
      <c r="B6" s="115" t="str">
        <f>'Divize_A-A'!A25</f>
        <v>Šálený Petr {Sokol Mn. Hradiště}-U17</v>
      </c>
      <c r="C6" s="112"/>
      <c r="D6" s="111" t="s">
        <v>56</v>
      </c>
      <c r="E6" s="115" t="str">
        <f>'Divize_B-A'!A25</f>
        <v>Veselý Michal {Sokol Kosmonosy}-</v>
      </c>
    </row>
    <row r="7" spans="1:5" ht="13.8" x14ac:dyDescent="0.25">
      <c r="A7" s="111" t="s">
        <v>57</v>
      </c>
      <c r="B7" s="115" t="str">
        <f>'Divize_A-A'!A26</f>
        <v>Němec Štěpán   {SKST Liberec}-U15</v>
      </c>
      <c r="C7" s="112"/>
      <c r="D7" s="111" t="s">
        <v>57</v>
      </c>
      <c r="E7" s="115" t="str">
        <f>'Divize_B-A'!A26</f>
        <v>Nechvíl Richard   {Sokol Turnov}-U15</v>
      </c>
    </row>
    <row r="8" spans="1:5" ht="13.8" x14ac:dyDescent="0.25">
      <c r="A8" s="111" t="s">
        <v>58</v>
      </c>
      <c r="B8" s="115" t="str">
        <f>'Divize_A-A'!A27</f>
        <v>Ortová Pavlína   {SKST Liberec}-U15</v>
      </c>
      <c r="C8" s="112"/>
      <c r="D8" s="111" t="s">
        <v>58</v>
      </c>
      <c r="E8" s="115" t="str">
        <f>'Divize_B-A'!A27</f>
        <v>Klustová Tereza {Spartak Chrastava}-U17</v>
      </c>
    </row>
    <row r="9" spans="1:5" ht="13.8" x14ac:dyDescent="0.25">
      <c r="A9" s="111" t="s">
        <v>59</v>
      </c>
      <c r="B9" s="115" t="str">
        <f>'Divize_A-A'!A28</f>
        <v>Nohejl Václav   {ST Frýdlant}-U19</v>
      </c>
      <c r="C9" s="112"/>
      <c r="D9" s="111" t="s">
        <v>59</v>
      </c>
      <c r="E9" s="115" t="str">
        <f>'Divize_B-A'!A28</f>
        <v>Hanus Antonín   {Jiskra K. Šenov}-U15</v>
      </c>
    </row>
    <row r="10" spans="1:5" ht="13.8" x14ac:dyDescent="0.25">
      <c r="A10" s="111" t="s">
        <v>60</v>
      </c>
      <c r="B10" s="115" t="str">
        <f>'Divize_A-A'!A29</f>
        <v>Kos Vincent {SKST Liberec}-U19</v>
      </c>
      <c r="C10" s="112"/>
      <c r="D10" s="111" t="s">
        <v>60</v>
      </c>
      <c r="E10" s="115" t="str">
        <f>'Divize_B-A'!A29</f>
        <v>Hanus Ondřej   {Jiskra K. Šenov}-U13</v>
      </c>
    </row>
    <row r="11" spans="1:5" ht="13.8" x14ac:dyDescent="0.25">
      <c r="A11" s="111" t="s">
        <v>61</v>
      </c>
      <c r="B11" s="115" t="str">
        <f>'Divize_A-A'!A30</f>
        <v>Nypl Patrik {B.  Jablonec n. N.}-U15</v>
      </c>
      <c r="C11" s="112"/>
      <c r="D11" s="111" t="s">
        <v>61</v>
      </c>
      <c r="E11" s="115" t="str">
        <f>'Divize_B-A'!A30</f>
        <v>Vrběcký Daniel   {B.  Jablonec n. N.}-U19</v>
      </c>
    </row>
    <row r="12" spans="1:5" ht="13.8" x14ac:dyDescent="0.25">
      <c r="A12" s="111" t="s">
        <v>62</v>
      </c>
      <c r="B12" s="115" t="str">
        <f>'Divize_A-A'!A31</f>
        <v>Nohejl Martin  {ST Frýdlant}-U19</v>
      </c>
      <c r="C12" s="112"/>
      <c r="D12" s="111" t="s">
        <v>62</v>
      </c>
      <c r="E12" s="115" t="str">
        <f>'Divize_B-A'!A31</f>
        <v>Korpová Tereza  {AST K. Šenov}-U11</v>
      </c>
    </row>
    <row r="13" spans="1:5" ht="13.8" x14ac:dyDescent="0.25">
      <c r="A13" s="111" t="s">
        <v>63</v>
      </c>
      <c r="B13" s="115" t="str">
        <f>'Divize_A-B'!A24</f>
        <v>Nohejl Matěj  {ST Frýdlant}-U19</v>
      </c>
      <c r="C13" s="112"/>
      <c r="D13" s="111" t="s">
        <v>63</v>
      </c>
      <c r="E13" s="115" t="str">
        <f>'Divize_B-B'!A24</f>
        <v>Adamíra Šimon  {Sokol Turnov}-U17</v>
      </c>
    </row>
    <row r="14" spans="1:5" ht="13.8" x14ac:dyDescent="0.25">
      <c r="A14" s="111" t="s">
        <v>64</v>
      </c>
      <c r="B14" s="115" t="str">
        <f>'Divize_A-B'!A25</f>
        <v>Korpová Romana {AST K. Šenov}-U17</v>
      </c>
      <c r="C14" s="112"/>
      <c r="D14" s="111" t="s">
        <v>64</v>
      </c>
      <c r="E14" s="115" t="str">
        <f>'Divize_B-B'!A25</f>
        <v>Stach Vojtěch  {STAR Turnov}-U17</v>
      </c>
    </row>
    <row r="15" spans="1:5" ht="13.8" x14ac:dyDescent="0.25">
      <c r="A15" s="111" t="s">
        <v>65</v>
      </c>
      <c r="B15" s="115" t="str">
        <f>'Divize_A-B'!A26</f>
        <v>Csizmazia Antonín  {Sokol Turnov}-U13</v>
      </c>
      <c r="C15" s="112"/>
      <c r="D15" s="111" t="s">
        <v>65</v>
      </c>
      <c r="E15" s="115" t="str">
        <f>'Divize_B-B'!A26</f>
        <v>Bartoň David   {SKST Liberec}-U17</v>
      </c>
    </row>
    <row r="16" spans="1:5" ht="13.8" x14ac:dyDescent="0.25">
      <c r="A16" s="111" t="s">
        <v>66</v>
      </c>
      <c r="B16" s="115" t="str">
        <f>'Divize_A-B'!A27</f>
        <v>Dlouhý Martin {AŠ M.Boleslav}-U15</v>
      </c>
      <c r="C16" s="112"/>
      <c r="D16" s="111" t="s">
        <v>66</v>
      </c>
      <c r="E16" s="115" t="str">
        <f>'Divize_B-B'!A27</f>
        <v>Königová Anežka   {Sokol Turnov}-U15</v>
      </c>
    </row>
    <row r="17" spans="1:5" ht="13.8" x14ac:dyDescent="0.25">
      <c r="A17" s="111" t="s">
        <v>67</v>
      </c>
      <c r="B17" s="115" t="str">
        <f>'Divize_A-B'!A28</f>
        <v>Pytlounová Nikola  {SKST Liberec}-U15</v>
      </c>
      <c r="C17" s="112"/>
      <c r="D17" s="111" t="s">
        <v>67</v>
      </c>
      <c r="E17" s="115" t="str">
        <f>'Divize_B-B'!A28</f>
        <v>Perlík Josef   {SKST Liberec}-U13</v>
      </c>
    </row>
    <row r="18" spans="1:5" ht="13.8" x14ac:dyDescent="0.25">
      <c r="A18" s="111" t="s">
        <v>68</v>
      </c>
      <c r="B18" s="115" t="str">
        <f>'Divize_A-B'!A29</f>
        <v>Kovář Samuel  {SKST Liberec}-U15</v>
      </c>
      <c r="C18" s="112"/>
      <c r="D18" s="111" t="s">
        <v>68</v>
      </c>
      <c r="E18" s="115" t="str">
        <f>'Divize_B-B'!A29</f>
        <v>Závětová Lucie  {ST Frýdlant}-U19</v>
      </c>
    </row>
    <row r="19" spans="1:5" ht="13.8" x14ac:dyDescent="0.25">
      <c r="A19" s="111" t="s">
        <v>69</v>
      </c>
      <c r="B19" s="115" t="str">
        <f>'Divize_A-B'!A30</f>
        <v>Faltus Dominik  {SKST Liberec}-U15</v>
      </c>
      <c r="C19" s="112"/>
      <c r="D19" s="111" t="s">
        <v>69</v>
      </c>
      <c r="E19" s="115" t="str">
        <f>'Divize_B-B'!A30</f>
        <v>Posledník Matouš {SKST Liberec}-U19</v>
      </c>
    </row>
    <row r="20" spans="1:5" ht="13.8" x14ac:dyDescent="0.25">
      <c r="A20" s="111" t="s">
        <v>70</v>
      </c>
      <c r="B20" s="115" t="str">
        <f>'Divize_A-B'!A31</f>
        <v>Nováková Tereza   {Spartak Chrastava}-U17</v>
      </c>
      <c r="C20" s="112"/>
      <c r="D20" s="111" t="s">
        <v>70</v>
      </c>
      <c r="E20" s="115" t="str">
        <f>'Divize_B-B'!A31</f>
        <v>Bárta Tomáš {STAR Turnov}-U19</v>
      </c>
    </row>
    <row r="22" spans="1:5" ht="15.6" x14ac:dyDescent="0.3">
      <c r="A22" s="180" t="s">
        <v>345</v>
      </c>
      <c r="B22" s="180"/>
      <c r="D22" s="181" t="s">
        <v>346</v>
      </c>
      <c r="E22" s="181"/>
    </row>
    <row r="23" spans="1:5" x14ac:dyDescent="0.25">
      <c r="A23" s="110" t="s">
        <v>55</v>
      </c>
      <c r="B23" s="116" t="str">
        <f>'Divize_C-A'!A24</f>
        <v>Kožich Vítek  {SKST Liberec}-U13</v>
      </c>
      <c r="D23" s="145" t="s">
        <v>55</v>
      </c>
      <c r="E23" s="116" t="str">
        <f>'Divize_D-A'!A24</f>
        <v>Fajstauer Michal {Sokol Víchová}-U15</v>
      </c>
    </row>
    <row r="24" spans="1:5" x14ac:dyDescent="0.25">
      <c r="A24" s="110" t="s">
        <v>56</v>
      </c>
      <c r="B24" s="116" t="str">
        <f>'Divize_C-A'!A25</f>
        <v>Šťastný Jiří  {PINK Liberec}-U13</v>
      </c>
      <c r="D24" s="145" t="s">
        <v>56</v>
      </c>
      <c r="E24" s="116" t="str">
        <f>'Divize_D-A'!A25</f>
        <v>Krejčík Jan {B.  Jablonec n. N.}-U13</v>
      </c>
    </row>
    <row r="25" spans="1:5" x14ac:dyDescent="0.25">
      <c r="A25" s="110" t="s">
        <v>57</v>
      </c>
      <c r="B25" s="116" t="str">
        <f>'Divize_C-A'!A26</f>
        <v>Kuntoš Filip  {SKST Liberec}-U17</v>
      </c>
      <c r="D25" s="145" t="s">
        <v>57</v>
      </c>
      <c r="E25" s="116" t="str">
        <f>'Divize_D-A'!A26</f>
        <v>Cyprián Ondřej {KMST Liberec}-U13</v>
      </c>
    </row>
    <row r="26" spans="1:5" x14ac:dyDescent="0.25">
      <c r="A26" s="110" t="s">
        <v>58</v>
      </c>
      <c r="B26" s="116" t="str">
        <f>'Divize_C-A'!A27</f>
        <v>Šerpán Radek   {STAR Turnov}-U17</v>
      </c>
      <c r="D26" s="145" t="s">
        <v>58</v>
      </c>
      <c r="E26" s="116" t="str">
        <f>'Divize_D-A'!A27</f>
        <v>Štrohalm Martin {Sokol Semily}-U17</v>
      </c>
    </row>
    <row r="27" spans="1:5" x14ac:dyDescent="0.25">
      <c r="A27" s="110" t="s">
        <v>59</v>
      </c>
      <c r="B27" s="116" t="str">
        <f>'Divize_C-A'!A28</f>
        <v>Prousková Barbora {AST K. Šenov}-U17</v>
      </c>
      <c r="D27" s="145" t="s">
        <v>59</v>
      </c>
      <c r="E27" s="116" t="str">
        <f>'Divize_D-A'!A28</f>
        <v>Jungmann Matěj  {KMST Liberec}-U11</v>
      </c>
    </row>
    <row r="28" spans="1:5" x14ac:dyDescent="0.25">
      <c r="A28" s="110" t="s">
        <v>60</v>
      </c>
      <c r="B28" s="116" t="str">
        <f>'Divize_C-A'!A29</f>
        <v>Voplakal Vojtěch {SKST Liberec}-U11</v>
      </c>
      <c r="D28" s="145" t="s">
        <v>60</v>
      </c>
      <c r="E28" s="116" t="str">
        <f>'Divize_D-A'!A29</f>
        <v>Maršík Dominik {KMST Liberec}-U13</v>
      </c>
    </row>
    <row r="29" spans="1:5" x14ac:dyDescent="0.25">
      <c r="A29" s="110" t="s">
        <v>61</v>
      </c>
      <c r="B29" s="116" t="str">
        <f>'Divize_C-A'!A30</f>
        <v>Kout Matěj {Varnsdorf}-U15</v>
      </c>
      <c r="D29" s="145" t="s">
        <v>61</v>
      </c>
      <c r="E29" s="116" t="str">
        <f>'Divize_D-A'!A30</f>
        <v>Vedral Lukáš {PINK Liberec}-U15</v>
      </c>
    </row>
    <row r="30" spans="1:5" x14ac:dyDescent="0.25">
      <c r="A30" s="110" t="s">
        <v>62</v>
      </c>
      <c r="B30" s="116" t="str">
        <f>'Divize_C-A'!A31</f>
        <v>Kubíček Tomáš  {B.  Jablonec n. N.}-U17</v>
      </c>
      <c r="D30" s="145" t="s">
        <v>62</v>
      </c>
      <c r="E30" s="116" t="str">
        <f>'Divize_D-A'!A31</f>
        <v>Motl Matyáš   {KMST Liberec}-U15</v>
      </c>
    </row>
    <row r="31" spans="1:5" x14ac:dyDescent="0.25">
      <c r="A31" s="110" t="s">
        <v>63</v>
      </c>
      <c r="B31" s="116" t="str">
        <f>'Divize_C-B'!A24</f>
        <v>Havrda Lukáš Šimon {TTC Jablonec}-U15</v>
      </c>
      <c r="D31" s="145" t="s">
        <v>63</v>
      </c>
      <c r="E31" s="116" t="str">
        <f>'Divize_D-B'!A24</f>
        <v>Valášek Šimon {KMST Liberec}-U13</v>
      </c>
    </row>
    <row r="32" spans="1:5" x14ac:dyDescent="0.25">
      <c r="A32" s="110" t="s">
        <v>64</v>
      </c>
      <c r="B32" s="116" t="str">
        <f>'Divize_C-B'!A25</f>
        <v>Křivánek Viktor  {Jiskra K. Šenov}-U13</v>
      </c>
      <c r="D32" s="145" t="s">
        <v>64</v>
      </c>
      <c r="E32" s="116" t="str">
        <f>'Divize_D-B'!A25</f>
        <v>Maršík Ondřej {KMST Liberec}-U15</v>
      </c>
    </row>
    <row r="33" spans="1:5" x14ac:dyDescent="0.25">
      <c r="A33" s="110" t="s">
        <v>65</v>
      </c>
      <c r="B33" s="116" t="str">
        <f>'Divize_C-B'!A26</f>
        <v>Nohejl Vojtěch {ST Frýdlant}-U13</v>
      </c>
      <c r="D33" s="145" t="s">
        <v>65</v>
      </c>
      <c r="E33" s="116" t="str">
        <f>'Divize_D-B'!A26</f>
        <v>Gajdoš Matyáš   {KMST Liberec}-U13</v>
      </c>
    </row>
    <row r="34" spans="1:5" x14ac:dyDescent="0.25">
      <c r="A34" s="110" t="s">
        <v>66</v>
      </c>
      <c r="B34" s="116" t="str">
        <f>'Divize_C-B'!A27</f>
        <v>Havelka Samuel {ST Frýdlant}-U17</v>
      </c>
      <c r="D34" s="145" t="s">
        <v>66</v>
      </c>
      <c r="E34" s="116" t="str">
        <f>'Divize_D-B'!A27</f>
        <v>Jungman Filip {PINK Liberec}-U15</v>
      </c>
    </row>
    <row r="35" spans="1:5" x14ac:dyDescent="0.25">
      <c r="A35" s="110" t="s">
        <v>67</v>
      </c>
      <c r="B35" s="116" t="str">
        <f>'Divize_C-B'!A28</f>
        <v>Holubová Barbora {STAR Turnov}-U13</v>
      </c>
      <c r="D35" s="145" t="s">
        <v>67</v>
      </c>
      <c r="E35" s="116" t="str">
        <f>'Divize_D-B'!A28</f>
        <v>Svoboda Daniel {STAR Turnov}-U15</v>
      </c>
    </row>
    <row r="36" spans="1:5" x14ac:dyDescent="0.25">
      <c r="A36" s="110" t="s">
        <v>68</v>
      </c>
      <c r="B36" s="116" t="str">
        <f>'Divize_C-B'!A29</f>
        <v>Hanusová Karolína  {Jiskra K. Šenov}-U13</v>
      </c>
      <c r="D36" s="145" t="s">
        <v>68</v>
      </c>
      <c r="E36" s="116" t="str">
        <f>'Divize_D-B'!A29</f>
        <v>Daníček Zdenek {Jiskra Kam.Šenov}-U13</v>
      </c>
    </row>
    <row r="37" spans="1:5" x14ac:dyDescent="0.25">
      <c r="A37" s="110" t="s">
        <v>69</v>
      </c>
      <c r="B37" s="116" t="str">
        <f>'Divize_C-B'!A30</f>
        <v>Hudák František {B.  Jablonec n. N.}-U13</v>
      </c>
      <c r="D37" s="145" t="s">
        <v>69</v>
      </c>
      <c r="E37" s="116" t="str">
        <f>'Divize_D-B'!A30</f>
        <v>Petrusová Terezie  {Jiskra K. Šenov}-U13</v>
      </c>
    </row>
    <row r="38" spans="1:5" x14ac:dyDescent="0.25">
      <c r="A38" s="110" t="s">
        <v>70</v>
      </c>
      <c r="B38" s="116" t="str">
        <f>'Divize_C-B'!A31</f>
        <v>Roubíček Petr {STAR Turnov}-U13</v>
      </c>
      <c r="D38" s="145" t="s">
        <v>70</v>
      </c>
      <c r="E38" s="116" t="str">
        <f>'Divize_D-B'!A31</f>
        <v>Palečková Veronika {Jiskra Kam.Šenov}-U13</v>
      </c>
    </row>
    <row r="40" spans="1:5" ht="15.6" x14ac:dyDescent="0.3">
      <c r="A40" s="181" t="s">
        <v>349</v>
      </c>
      <c r="B40" s="181"/>
      <c r="D40" s="181" t="s">
        <v>347</v>
      </c>
      <c r="E40" s="181"/>
    </row>
    <row r="41" spans="1:5" x14ac:dyDescent="0.25">
      <c r="A41" s="145" t="s">
        <v>55</v>
      </c>
      <c r="B41" s="116" t="str">
        <f>'Divize_E-A'!A24</f>
        <v>Vít Josef {KMST Liberec}-U13</v>
      </c>
      <c r="D41" s="145" t="s">
        <v>55</v>
      </c>
      <c r="E41" s="116" t="str">
        <f>'Divize_F-A'!A24</f>
        <v>Kůtek Vojtěch {STAR Turnov}-U19</v>
      </c>
    </row>
    <row r="42" spans="1:5" x14ac:dyDescent="0.25">
      <c r="A42" s="145" t="s">
        <v>56</v>
      </c>
      <c r="B42" s="116" t="str">
        <f>'Divize_E-A'!A25</f>
        <v>Pařízek Ondřej {KMST Liberec}-U13</v>
      </c>
      <c r="D42" s="145" t="s">
        <v>56</v>
      </c>
      <c r="E42" s="116" t="str">
        <f>'Divize_F-A'!A25</f>
        <v>Chellenyak Vasyl {STAR Turnov}-U19</v>
      </c>
    </row>
    <row r="43" spans="1:5" x14ac:dyDescent="0.25">
      <c r="A43" s="145" t="s">
        <v>57</v>
      </c>
      <c r="B43" s="116" t="str">
        <f>'Divize_E-A'!A26</f>
        <v>Jireček Jakub {B.  Jablonec n. N.}-U13</v>
      </c>
      <c r="D43" s="145" t="s">
        <v>57</v>
      </c>
      <c r="E43" s="116" t="str">
        <f>'Divize_F-A'!A26</f>
        <v>Žemlička Štěpán {B.  Jablonec n. N.}-U15</v>
      </c>
    </row>
    <row r="44" spans="1:5" x14ac:dyDescent="0.25">
      <c r="A44" s="145" t="s">
        <v>58</v>
      </c>
      <c r="B44" s="116" t="str">
        <f>'Divize_E-A'!A27</f>
        <v>Porš Zdeněk {SKST Liberec}-U19</v>
      </c>
      <c r="D44" s="145" t="s">
        <v>58</v>
      </c>
      <c r="E44" s="116" t="str">
        <f>'Divize_F-A'!A27</f>
        <v>Kostan Daniel {PINK Liberec}-U17</v>
      </c>
    </row>
    <row r="45" spans="1:5" x14ac:dyDescent="0.25">
      <c r="A45" s="145" t="s">
        <v>59</v>
      </c>
      <c r="B45" s="116" t="str">
        <f>'Divize_E-A'!A28</f>
        <v>Vrzák Miroslav {Spartak Smržovka}-U11</v>
      </c>
      <c r="D45" s="145" t="s">
        <v>59</v>
      </c>
      <c r="E45" s="116" t="str">
        <f>'Divize_F-A'!A28</f>
        <v>Zedek Ondřej {PINK Liberec}-U15</v>
      </c>
    </row>
    <row r="46" spans="1:5" x14ac:dyDescent="0.25">
      <c r="A46" s="145" t="s">
        <v>60</v>
      </c>
      <c r="B46" s="116" t="str">
        <f>'Divize_E-A'!A29</f>
        <v>Škorpil Jaroslav {Loko Česká Lípa}-U13</v>
      </c>
      <c r="D46" s="145" t="s">
        <v>60</v>
      </c>
      <c r="E46" s="116" t="str">
        <f>'Divize_F-A'!A29</f>
        <v>Pol Matouš {PINK Liberec}-U15</v>
      </c>
    </row>
    <row r="47" spans="1:5" x14ac:dyDescent="0.25">
      <c r="A47" s="145" t="s">
        <v>61</v>
      </c>
      <c r="B47" s="116" t="str">
        <f>'Divize_E-A'!A30</f>
        <v>Karásek Patrik {KMST Liberec}-U15</v>
      </c>
      <c r="D47" s="145" t="s">
        <v>61</v>
      </c>
      <c r="E47" s="116" t="str">
        <f>'Divize_F-A'!A30</f>
        <v>Pech Lukáš {PINK Liberec}-U15</v>
      </c>
    </row>
    <row r="48" spans="1:5" x14ac:dyDescent="0.25">
      <c r="A48" s="145" t="s">
        <v>62</v>
      </c>
      <c r="B48" s="116" t="str">
        <f>'Divize_E-A'!A31</f>
        <v>Malý Radovan {Jiskra Kam.Šenov}-U13</v>
      </c>
      <c r="D48" s="145" t="s">
        <v>62</v>
      </c>
      <c r="E48" s="116" t="str">
        <f>'Divize_F-A'!A31</f>
        <v>Sechovský Matěj {PINK Liberec}-U13</v>
      </c>
    </row>
    <row r="49" spans="1:6" x14ac:dyDescent="0.25">
      <c r="A49" s="145" t="s">
        <v>63</v>
      </c>
      <c r="B49" s="116" t="str">
        <f>'Divize_E-B'!A24</f>
        <v>Mader Filip {KMST Liberec}-U15</v>
      </c>
      <c r="D49" s="145" t="s">
        <v>63</v>
      </c>
      <c r="E49" s="116" t="str">
        <f>'Divize_F-B'!A24</f>
        <v>Machatý Vojtěch {Loko Česká Lípa}-</v>
      </c>
    </row>
    <row r="50" spans="1:6" x14ac:dyDescent="0.25">
      <c r="A50" s="145" t="s">
        <v>64</v>
      </c>
      <c r="B50" s="116" t="str">
        <f>'Divize_E-B'!A25</f>
        <v>Ondráček Josef {B.  Jablonec n. N.}-U13</v>
      </c>
      <c r="D50" s="145" t="s">
        <v>64</v>
      </c>
      <c r="E50" s="116" t="str">
        <f>'Divize_F-B'!A25</f>
        <v>Mizera Ondřej {PINK Liberec}-U15</v>
      </c>
    </row>
    <row r="51" spans="1:6" x14ac:dyDescent="0.25">
      <c r="A51" s="145" t="s">
        <v>65</v>
      </c>
      <c r="B51" s="116" t="str">
        <f>'Divize_E-B'!A26</f>
        <v>Mervart Jan {PINK Liberec}-U13</v>
      </c>
      <c r="D51" s="145" t="s">
        <v>65</v>
      </c>
      <c r="E51" s="116" t="str">
        <f>'Divize_F-B'!A26</f>
        <v>Harus Petr {PINK Liberec}-U13</v>
      </c>
    </row>
    <row r="52" spans="1:6" x14ac:dyDescent="0.25">
      <c r="A52" s="145" t="s">
        <v>66</v>
      </c>
      <c r="B52" s="116" t="str">
        <f>'Divize_E-B'!A27</f>
        <v>Sulovský Kryštof  {KMST Liberec}-U13</v>
      </c>
      <c r="D52" s="145" t="s">
        <v>66</v>
      </c>
      <c r="E52" s="116" t="str">
        <f>'Divize_F-B'!A27</f>
        <v>Nováková Karolína {PINK Liberec}-U13</v>
      </c>
    </row>
    <row r="53" spans="1:6" x14ac:dyDescent="0.25">
      <c r="A53" s="145" t="s">
        <v>67</v>
      </c>
      <c r="B53" s="116" t="str">
        <f>'Divize_E-B'!A28</f>
        <v>Kozák Jan {B.  Jablonec n. N.}-U11</v>
      </c>
      <c r="D53" s="145" t="s">
        <v>67</v>
      </c>
      <c r="E53" s="116" t="str">
        <f>'Divize_F-B'!A28</f>
        <v>Jakůbek Vojtěch {PINK Liberec}-U13</v>
      </c>
    </row>
    <row r="54" spans="1:6" x14ac:dyDescent="0.25">
      <c r="A54" s="145" t="s">
        <v>68</v>
      </c>
      <c r="B54" s="116" t="str">
        <f>'Divize_E-B'!A29</f>
        <v>Kuchyňa Josef {B.  Jablonec n. N.}-U11</v>
      </c>
      <c r="D54" s="145" t="s">
        <v>68</v>
      </c>
      <c r="E54" s="116" t="str">
        <f>'Divize_F-B'!A29</f>
        <v>Eder Matyáš {PINK Liberec}-U11</v>
      </c>
    </row>
    <row r="55" spans="1:6" x14ac:dyDescent="0.25">
      <c r="A55" s="145" t="s">
        <v>69</v>
      </c>
      <c r="B55" s="116" t="str">
        <f>'Divize_E-B'!A30</f>
        <v>Kavka Jan {PINK Liberec}-U11</v>
      </c>
      <c r="D55" s="145" t="s">
        <v>69</v>
      </c>
      <c r="E55" s="116" t="str">
        <f>'Divize_F-B'!A30</f>
        <v>Hůla Matyáš {PINK Liberec}-U13</v>
      </c>
    </row>
    <row r="56" spans="1:6" x14ac:dyDescent="0.25">
      <c r="A56" s="145" t="s">
        <v>70</v>
      </c>
      <c r="B56" s="116" t="str">
        <f>'Divize_E-B'!A31</f>
        <v>Sacher Josef {B.  Jablonec n. N.}-U15</v>
      </c>
      <c r="D56" s="145" t="s">
        <v>70</v>
      </c>
      <c r="E56" s="116" t="str">
        <f>'Divize_F-B'!A31</f>
        <v>Dvořáková Veronika {PINK Liberec}-U11</v>
      </c>
    </row>
    <row r="57" spans="1:6" x14ac:dyDescent="0.25">
      <c r="A57" s="145"/>
      <c r="B57" s="116"/>
    </row>
    <row r="58" spans="1:6" ht="15.6" x14ac:dyDescent="0.3">
      <c r="A58" s="181" t="s">
        <v>348</v>
      </c>
      <c r="B58" s="181"/>
      <c r="D58" s="181" t="s">
        <v>350</v>
      </c>
      <c r="E58" s="181"/>
      <c r="F58" s="159"/>
    </row>
    <row r="59" spans="1:6" x14ac:dyDescent="0.25">
      <c r="A59" s="145" t="s">
        <v>55</v>
      </c>
      <c r="B59" s="116" t="str">
        <f>'Divize_G-A'!A24</f>
        <v>Johanová Sofie {Sokol Semily}-U11</v>
      </c>
      <c r="D59" s="110" t="s">
        <v>55</v>
      </c>
      <c r="E59" t="str">
        <f>'Divize H-A'!A25</f>
        <v/>
      </c>
    </row>
    <row r="60" spans="1:6" x14ac:dyDescent="0.25">
      <c r="A60" s="145" t="s">
        <v>56</v>
      </c>
      <c r="B60" s="116" t="str">
        <f>'Divize_G-A'!A25</f>
        <v>Nový Vojtěch {PINK Liberec}-U15</v>
      </c>
      <c r="D60" s="110" t="s">
        <v>56</v>
      </c>
      <c r="E60" t="str">
        <f>'Divize H-A'!A27</f>
        <v/>
      </c>
    </row>
    <row r="61" spans="1:6" x14ac:dyDescent="0.25">
      <c r="A61" s="145" t="s">
        <v>57</v>
      </c>
      <c r="B61" s="116" t="str">
        <f>'Divize_G-A'!A26</f>
        <v>Cocerva Octavian {PINK Liberec}-U11</v>
      </c>
      <c r="D61" s="110" t="s">
        <v>57</v>
      </c>
      <c r="E61" t="str">
        <f>'Divize H-A'!A60</f>
        <v/>
      </c>
    </row>
    <row r="62" spans="1:6" x14ac:dyDescent="0.25">
      <c r="A62" s="145" t="s">
        <v>58</v>
      </c>
      <c r="B62" s="116" t="str">
        <f>'Divize_G-A'!A27</f>
        <v>Soukup Dominik {Jiskra Kam.Šenov}-U11</v>
      </c>
      <c r="D62" s="110" t="s">
        <v>58</v>
      </c>
      <c r="E62" t="str">
        <f>'Divize H-A'!A62</f>
        <v/>
      </c>
    </row>
    <row r="63" spans="1:6" x14ac:dyDescent="0.25">
      <c r="A63" s="145" t="s">
        <v>59</v>
      </c>
      <c r="B63" s="116" t="str">
        <f>'Divize_G-A'!A28</f>
        <v>Koukl Adam {B.  Jablonec n. N.}-U13</v>
      </c>
      <c r="D63" s="110" t="s">
        <v>59</v>
      </c>
      <c r="E63" t="str">
        <f>'Divize H-A'!A51</f>
        <v/>
      </c>
    </row>
    <row r="64" spans="1:6" x14ac:dyDescent="0.25">
      <c r="A64" s="145" t="s">
        <v>60</v>
      </c>
      <c r="B64" s="116" t="str">
        <f>'Divize_G-A'!A29</f>
        <v>Frydrychová Klára {PINK Liberec}-U13</v>
      </c>
      <c r="D64" s="110" t="s">
        <v>60</v>
      </c>
      <c r="E64" t="str">
        <f>'Divize H-A'!A53</f>
        <v/>
      </c>
    </row>
    <row r="65" spans="1:5" x14ac:dyDescent="0.25">
      <c r="A65" s="145" t="s">
        <v>61</v>
      </c>
      <c r="B65" s="116" t="str">
        <f>'Divize_G-A'!A30</f>
        <v>Pecka Matěj {KMST Liberec}-U15</v>
      </c>
      <c r="D65" s="110" t="s">
        <v>351</v>
      </c>
      <c r="E65" t="str">
        <f>'Divize H-A'!A55</f>
        <v/>
      </c>
    </row>
    <row r="66" spans="1:5" x14ac:dyDescent="0.25">
      <c r="A66" s="145" t="s">
        <v>62</v>
      </c>
      <c r="B66" s="116" t="str">
        <f>'Divize_G-A'!A31</f>
        <v>Vargová Stella {PINK Liberec}-U11</v>
      </c>
      <c r="D66" s="110" t="s">
        <v>351</v>
      </c>
      <c r="E66" t="str">
        <f>'Divize H-A'!A56</f>
        <v/>
      </c>
    </row>
    <row r="67" spans="1:5" x14ac:dyDescent="0.25">
      <c r="A67" s="145" t="s">
        <v>63</v>
      </c>
      <c r="B67" s="116" t="str">
        <f>'Divize_G-B'!A24</f>
        <v>Baumruková Anežka {PINK Liberec}-U11</v>
      </c>
      <c r="D67" s="110" t="s">
        <v>63</v>
      </c>
      <c r="E67" t="str">
        <f>'Divize H-A'!A39</f>
        <v/>
      </c>
    </row>
    <row r="68" spans="1:5" x14ac:dyDescent="0.25">
      <c r="A68" s="145" t="s">
        <v>64</v>
      </c>
      <c r="B68" s="116" t="str">
        <f>'Divize_G-B'!A25</f>
        <v>Mach Petr {PINK Liberec}-U15</v>
      </c>
      <c r="D68" s="110" t="s">
        <v>64</v>
      </c>
      <c r="E68" t="str">
        <f>'Divize H-A'!A41</f>
        <v/>
      </c>
    </row>
    <row r="69" spans="1:5" x14ac:dyDescent="0.25">
      <c r="A69" s="145" t="s">
        <v>65</v>
      </c>
      <c r="B69" s="116" t="str">
        <f>'Divize_G-B'!A26</f>
        <v>Špůr Vendelín {PINK Liberec}-U11</v>
      </c>
      <c r="D69" s="110" t="s">
        <v>352</v>
      </c>
      <c r="E69" t="str">
        <f>'Divize H-A'!A43</f>
        <v/>
      </c>
    </row>
    <row r="70" spans="1:5" x14ac:dyDescent="0.25">
      <c r="A70" s="145" t="s">
        <v>66</v>
      </c>
      <c r="B70" s="116" t="str">
        <f>'Divize_G-B'!A27</f>
        <v>Choleva Matouš {Loko Česká Lípa}-U11</v>
      </c>
      <c r="D70" s="110" t="s">
        <v>352</v>
      </c>
      <c r="E70" t="str">
        <f>'Divize H-A'!A44</f>
        <v/>
      </c>
    </row>
    <row r="71" spans="1:5" x14ac:dyDescent="0.25">
      <c r="A71" s="145" t="s">
        <v>67</v>
      </c>
      <c r="B71" s="116" t="str">
        <f>'Divize_G-B'!A28</f>
        <v>Tůma Theodor {PINK Liberec}-U11</v>
      </c>
    </row>
    <row r="72" spans="1:5" x14ac:dyDescent="0.25">
      <c r="A72" s="145" t="s">
        <v>68</v>
      </c>
      <c r="B72" s="116" t="str">
        <f>'Divize_G-B'!A29</f>
        <v>Hovorka Matěj {PINK Liberec}-U11</v>
      </c>
    </row>
    <row r="73" spans="1:5" x14ac:dyDescent="0.25">
      <c r="A73" s="145" t="s">
        <v>69</v>
      </c>
      <c r="B73" s="116" t="str">
        <f>'Divize_G-B'!A30</f>
        <v/>
      </c>
    </row>
    <row r="74" spans="1:5" x14ac:dyDescent="0.25">
      <c r="A74" s="145" t="s">
        <v>70</v>
      </c>
      <c r="B74" s="116" t="str">
        <f>'Divize_G-B'!A31</f>
        <v/>
      </c>
    </row>
  </sheetData>
  <sheetProtection sheet="1" objects="1" scenarios="1"/>
  <mergeCells count="10">
    <mergeCell ref="A58:B58"/>
    <mergeCell ref="D58:E58"/>
    <mergeCell ref="A40:B40"/>
    <mergeCell ref="A4:B4"/>
    <mergeCell ref="D4:E4"/>
    <mergeCell ref="A1:E1"/>
    <mergeCell ref="A2:E2"/>
    <mergeCell ref="A22:B22"/>
    <mergeCell ref="D22:E22"/>
    <mergeCell ref="D40:E40"/>
  </mergeCells>
  <phoneticPr fontId="8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49">
    <pageSetUpPr fitToPage="1"/>
  </sheetPr>
  <dimension ref="A1:D40"/>
  <sheetViews>
    <sheetView showGridLines="0" showZeros="0" workbookViewId="0">
      <selection activeCell="B8" sqref="B8"/>
    </sheetView>
  </sheetViews>
  <sheetFormatPr defaultColWidth="9.109375" defaultRowHeight="10.199999999999999" x14ac:dyDescent="0.2"/>
  <cols>
    <col min="1" max="4" width="37.88671875" style="17" customWidth="1"/>
    <col min="5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'Divize_C-A'!B3:E3</f>
        <v>Divize C - o 1. - 8. místo</v>
      </c>
      <c r="C4" s="177"/>
      <c r="D4" s="39"/>
    </row>
    <row r="5" spans="1:4" ht="8.25" customHeight="1" x14ac:dyDescent="0.2"/>
    <row r="6" spans="1:4" ht="15" customHeight="1" x14ac:dyDescent="0.25">
      <c r="A6" s="50" t="str">
        <f>'Divize_C-A'!A5</f>
        <v>o 1.-8. místo</v>
      </c>
    </row>
    <row r="7" spans="1:4" ht="15" customHeight="1" x14ac:dyDescent="0.2">
      <c r="A7" s="36" t="str">
        <f>IF('Divize_C-A'!A6="","",'Divize_C-A'!A6)</f>
        <v>Kožich Vítek  {SKST Liberec}-U13</v>
      </c>
    </row>
    <row r="8" spans="1:4" ht="15" customHeight="1" x14ac:dyDescent="0.2">
      <c r="A8" s="37"/>
      <c r="B8" s="36" t="str">
        <f>'Divize_C-A'!A18</f>
        <v>Kožich Vítek  {SKST Liberec}-U13</v>
      </c>
    </row>
    <row r="9" spans="1:4" ht="15" customHeight="1" x14ac:dyDescent="0.2">
      <c r="A9" s="35" t="str">
        <f>IF('Divize_C-A'!C6="","",'Divize_C-A'!C6)</f>
        <v>Kubíček Tomáš  {B.  Jablonec n. N.}-U17</v>
      </c>
      <c r="B9" s="18" t="str">
        <f>IF('Divize_C-A'!D6="","",IF(LEFT('Divize_C-A'!D6,1)&gt;RIGHT('Divize_C-A'!D6,1),'Divize_C-A'!D6,RIGHT('Divize_C-A'!D6,1)&amp;":"&amp;LEFT('Divize_C-A'!D6,1)))</f>
        <v>3 : 1</v>
      </c>
    </row>
    <row r="10" spans="1:4" ht="15" customHeight="1" x14ac:dyDescent="0.2">
      <c r="B10" s="37"/>
      <c r="C10" s="36" t="str">
        <f>'Divize_C-A'!A23</f>
        <v>Kožich Vítek  {SKST Liberec}-U13</v>
      </c>
    </row>
    <row r="11" spans="1:4" ht="15" customHeight="1" x14ac:dyDescent="0.2">
      <c r="A11" s="36" t="str">
        <f>IF('Divize_C-A'!A7="","",'Divize_C-A'!A7)</f>
        <v>Voplakal Vojtěch {SKST Liberec}-U11</v>
      </c>
      <c r="B11" s="37"/>
      <c r="C11" s="18" t="str">
        <f>IF('Divize_C-A'!D18="","",IF(LEFT('Divize_C-A'!D18,1)&gt;RIGHT('Divize_C-A'!D18,1),'Divize_C-A'!D18,RIGHT('Divize_C-A'!D18,1)&amp;":"&amp;LEFT('Divize_C-A'!D18,1)))</f>
        <v>3 : 0</v>
      </c>
    </row>
    <row r="12" spans="1:4" ht="15" customHeight="1" x14ac:dyDescent="0.2">
      <c r="A12" s="37"/>
      <c r="B12" s="35" t="str">
        <f>'Divize_C-A'!C18</f>
        <v>Šerpán Radek   {STAR Turnov}-U17</v>
      </c>
      <c r="C12" s="37"/>
    </row>
    <row r="13" spans="1:4" ht="15" customHeight="1" x14ac:dyDescent="0.2">
      <c r="A13" s="35" t="str">
        <f>IF('Divize_C-A'!C7="","",'Divize_C-A'!C7)</f>
        <v>Šerpán Radek   {STAR Turnov}-U17</v>
      </c>
      <c r="B13" s="34" t="str">
        <f>IF('Divize_C-A'!D7="","",IF(LEFT('Divize_C-A'!D7,1)&gt;RIGHT('Divize_C-A'!D7,1),'Divize_C-A'!D7,RIGHT('Divize_C-A'!D7,1)&amp;":"&amp;LEFT('Divize_C-A'!D7,1)))</f>
        <v>3:1</v>
      </c>
      <c r="C13" s="37"/>
    </row>
    <row r="14" spans="1:4" ht="15" customHeight="1" x14ac:dyDescent="0.2">
      <c r="C14" s="37"/>
      <c r="D14" s="36" t="str">
        <f>'Divize_C-A'!A24</f>
        <v>Kožich Vítek  {SKST Liberec}-U13</v>
      </c>
    </row>
    <row r="15" spans="1:4" ht="15" customHeight="1" x14ac:dyDescent="0.2">
      <c r="A15" s="36" t="str">
        <f>IF('Divize_C-A'!A8="","",'Divize_C-A'!A8)</f>
        <v>Šťastný Jiří  {PINK Liberec}-U13</v>
      </c>
      <c r="C15" s="37"/>
      <c r="D15" s="34" t="str">
        <f>IF('Divize_C-A'!D23="","",IF(LEFT('Divize_C-A'!D23,1)&gt;RIGHT('Divize_C-A'!D23,1),'Divize_C-A'!D23,RIGHT('Divize_C-A'!D23,1)&amp;":"&amp;LEFT('Divize_C-A'!D23,1)))</f>
        <v>3 : 0</v>
      </c>
    </row>
    <row r="16" spans="1:4" ht="15" customHeight="1" x14ac:dyDescent="0.2">
      <c r="A16" s="37"/>
      <c r="B16" s="36" t="str">
        <f>'Divize_C-A'!A19</f>
        <v>Šťastný Jiří  {PINK Liberec}-U13</v>
      </c>
      <c r="C16" s="37"/>
    </row>
    <row r="17" spans="1:4" ht="15" customHeight="1" x14ac:dyDescent="0.2">
      <c r="A17" s="35" t="str">
        <f>IF('Divize_C-A'!C8="","",'Divize_C-A'!C8)</f>
        <v>Kout Matěj {Varnsdorf}-U15</v>
      </c>
      <c r="B17" s="18" t="str">
        <f>IF('Divize_C-A'!D8="","",IF(LEFT('Divize_C-A'!D8,1)&gt;RIGHT('Divize_C-A'!D8,1),'Divize_C-A'!D8,RIGHT('Divize_C-A'!D8,1)&amp;":"&amp;LEFT('Divize_C-A'!D8,1)))</f>
        <v>3 : 1</v>
      </c>
      <c r="C17" s="37"/>
    </row>
    <row r="18" spans="1:4" ht="15" customHeight="1" x14ac:dyDescent="0.2">
      <c r="B18" s="37"/>
      <c r="C18" s="35" t="str">
        <f>'Divize_C-A'!C23</f>
        <v>Šťastný Jiří  {PINK Liberec}-U13</v>
      </c>
    </row>
    <row r="19" spans="1:4" ht="15" customHeight="1" x14ac:dyDescent="0.2">
      <c r="A19" s="36" t="str">
        <f>IF('Divize_C-A'!A9="","",'Divize_C-A'!A9)</f>
        <v>Prousková Barbora {AST K. Šenov}-U17</v>
      </c>
      <c r="B19" s="37"/>
      <c r="C19" s="34" t="str">
        <f>IF('Divize_C-A'!D19="","",IF(LEFT('Divize_C-A'!D19,1)&gt;RIGHT('Divize_C-A'!D19,1),'Divize_C-A'!D19,RIGHT('Divize_C-A'!D19,1)&amp;":"&amp;LEFT('Divize_C-A'!D19,1)))</f>
        <v>3 : 1</v>
      </c>
    </row>
    <row r="20" spans="1:4" ht="15" customHeight="1" x14ac:dyDescent="0.2">
      <c r="A20" s="37"/>
      <c r="B20" s="35" t="str">
        <f>'Divize_C-A'!C19</f>
        <v>Kuntoš Filip  {SKST Liberec}-U17</v>
      </c>
    </row>
    <row r="21" spans="1:4" ht="15" customHeight="1" x14ac:dyDescent="0.2">
      <c r="A21" s="35" t="str">
        <f>IF('Divize_C-A'!C9="","",'Divize_C-A'!C9)</f>
        <v>Kuntoš Filip  {SKST Liberec}-U17</v>
      </c>
      <c r="B21" s="34" t="str">
        <f>IF('Divize_C-A'!D9="","",IF(LEFT('Divize_C-A'!D9,1)&gt;RIGHT('Divize_C-A'!D9,1),'Divize_C-A'!D9,RIGHT('Divize_C-A'!D9,1)&amp;":"&amp;LEFT('Divize_C-A'!D9,1)))</f>
        <v>3:1</v>
      </c>
    </row>
    <row r="22" spans="1:4" ht="15" customHeight="1" x14ac:dyDescent="0.2"/>
    <row r="23" spans="1:4" ht="15" customHeight="1" x14ac:dyDescent="0.25">
      <c r="A23" s="50" t="str">
        <f>'Divize_C-A'!A10</f>
        <v>o 5.-8. místo</v>
      </c>
    </row>
    <row r="24" spans="1:4" ht="15" customHeight="1" x14ac:dyDescent="0.2">
      <c r="A24" s="36" t="str">
        <f>IF('Divize_C-A'!A11="","",'Divize_C-A'!A11)</f>
        <v>Kubíček Tomáš  {B.  Jablonec n. N.}-U17</v>
      </c>
      <c r="C24" s="34" t="str">
        <f>IF('Divize_C-A'!D57="","",IF(LEFT('Divize_C-A'!D57,1)&gt;RIGHT('Divize_C-A'!D57,1),'Divize_C-A'!D57,RIGHT('Divize_C-A'!D57,1)&amp;":"&amp;LEFT('Divize_C-A'!D57,1)))</f>
        <v/>
      </c>
      <c r="D24" s="34"/>
    </row>
    <row r="25" spans="1:4" ht="15" customHeight="1" x14ac:dyDescent="0.2">
      <c r="A25" s="37"/>
      <c r="B25" s="36" t="str">
        <f>'Divize_C-A'!A21</f>
        <v>Voplakal Vojtěch {SKST Liberec}-U11</v>
      </c>
      <c r="D25" s="16"/>
    </row>
    <row r="26" spans="1:4" ht="15" customHeight="1" x14ac:dyDescent="0.2">
      <c r="A26" s="35" t="str">
        <f>IF('Divize_C-A'!C11="","",'Divize_C-A'!C11)</f>
        <v>Voplakal Vojtěch {SKST Liberec}-U11</v>
      </c>
      <c r="B26" s="18" t="str">
        <f>IF('Divize_C-A'!D11="","",IF(LEFT('Divize_C-A'!D11,1)&gt;RIGHT('Divize_C-A'!D11,1),'Divize_C-A'!D11,RIGHT('Divize_C-A'!D11,1)&amp;":"&amp;LEFT('Divize_C-A'!D11,1)))</f>
        <v>3:0</v>
      </c>
      <c r="D26" s="16"/>
    </row>
    <row r="27" spans="1:4" ht="15" customHeight="1" x14ac:dyDescent="0.2">
      <c r="B27" s="37"/>
      <c r="C27" s="36" t="str">
        <f>'Divize_C-A'!A28</f>
        <v>Prousková Barbora {AST K. Šenov}-U17</v>
      </c>
      <c r="D27" s="16"/>
    </row>
    <row r="28" spans="1:4" ht="15" customHeight="1" x14ac:dyDescent="0.2">
      <c r="A28" s="36" t="str">
        <f>IF('Divize_C-A'!A12="","",'Divize_C-A'!A12)</f>
        <v>Kout Matěj {Varnsdorf}-U15</v>
      </c>
      <c r="B28" s="37"/>
      <c r="C28" s="34" t="str">
        <f>IF('Divize_C-A'!D21="","",IF(LEFT('Divize_C-A'!D21,1)&gt;RIGHT('Divize_C-A'!D21,1),'Divize_C-A'!D21,RIGHT('Divize_C-A'!D21,1)&amp;":"&amp;LEFT('Divize_C-A'!D21,1)))</f>
        <v>3:0</v>
      </c>
      <c r="D28" s="16"/>
    </row>
    <row r="29" spans="1:4" ht="15" customHeight="1" x14ac:dyDescent="0.2">
      <c r="A29" s="37"/>
      <c r="B29" s="35" t="str">
        <f>'Divize_C-A'!C21</f>
        <v>Prousková Barbora {AST K. Šenov}-U17</v>
      </c>
      <c r="D29" s="16"/>
    </row>
    <row r="30" spans="1:4" ht="15" customHeight="1" x14ac:dyDescent="0.2">
      <c r="A30" s="35" t="str">
        <f>IF('Divize_C-A'!C12="","",'Divize_C-A'!C12)</f>
        <v>Prousková Barbora {AST K. Šenov}-U17</v>
      </c>
      <c r="B30" s="34" t="str">
        <f>IF('Divize_C-A'!D12="","",IF(LEFT('Divize_C-A'!D12,1)&gt;RIGHT('Divize_C-A'!D12,1),'Divize_C-A'!D12,RIGHT('Divize_C-A'!D12,1)&amp;":"&amp;LEFT('Divize_C-A'!D12,1)))</f>
        <v>3:2</v>
      </c>
      <c r="D30" s="16"/>
    </row>
    <row r="31" spans="1:4" ht="15" customHeight="1" x14ac:dyDescent="0.2">
      <c r="D31" s="16"/>
    </row>
    <row r="32" spans="1:4" ht="15" customHeight="1" x14ac:dyDescent="0.25">
      <c r="A32" s="50" t="str">
        <f>'Divize_C-A'!A13</f>
        <v>o 3. 4. místo</v>
      </c>
      <c r="C32" s="16"/>
      <c r="D32" s="16"/>
    </row>
    <row r="33" spans="1:2" s="16" customFormat="1" ht="15" customHeight="1" x14ac:dyDescent="0.2">
      <c r="A33" s="36" t="str">
        <f>IF('Divize_C-A'!A14="","",'Divize_C-A'!A14)</f>
        <v>Šerpán Radek   {STAR Turnov}-U17</v>
      </c>
      <c r="B33" s="17"/>
    </row>
    <row r="34" spans="1:2" s="16" customFormat="1" ht="15" customHeight="1" x14ac:dyDescent="0.2">
      <c r="A34" s="37"/>
      <c r="B34" s="36" t="str">
        <f>'Divize_C-A'!A26</f>
        <v>Kuntoš Filip  {SKST Liberec}-U17</v>
      </c>
    </row>
    <row r="35" spans="1:2" s="16" customFormat="1" ht="15" customHeight="1" x14ac:dyDescent="0.2">
      <c r="A35" s="35" t="str">
        <f>IF('Divize_C-A'!C14="","",'Divize_C-A'!C14)</f>
        <v>Kuntoš Filip  {SKST Liberec}-U17</v>
      </c>
      <c r="B35" s="34" t="str">
        <f>IF('Divize_C-A'!D14="","",IF(LEFT('Divize_C-A'!D14,1)&gt;RIGHT('Divize_C-A'!D14,1),'Divize_C-A'!D14,RIGHT('Divize_C-A'!D14,1)&amp;":"&amp;LEFT('Divize_C-A'!D14,1)))</f>
        <v>3:0</v>
      </c>
    </row>
    <row r="36" spans="1:2" ht="15" customHeight="1" x14ac:dyDescent="0.2"/>
    <row r="37" spans="1:2" s="16" customFormat="1" ht="15" customHeight="1" x14ac:dyDescent="0.25">
      <c r="A37" s="50" t="str">
        <f>'Divize_C-A'!A15</f>
        <v>o 7.-8. místo</v>
      </c>
      <c r="B37" s="17"/>
    </row>
    <row r="38" spans="1:2" s="16" customFormat="1" ht="15" customHeight="1" x14ac:dyDescent="0.2">
      <c r="A38" s="36" t="str">
        <f>IF('Divize_C-A'!A16="","",'Divize_C-A'!A16)</f>
        <v>Kubíček Tomáš  {B.  Jablonec n. N.}-U17</v>
      </c>
      <c r="B38" s="17"/>
    </row>
    <row r="39" spans="1:2" s="16" customFormat="1" ht="15" customHeight="1" x14ac:dyDescent="0.2">
      <c r="A39" s="37"/>
      <c r="B39" s="36" t="str">
        <f>'Divize_C-A'!A30</f>
        <v>Kout Matěj {Varnsdorf}-U15</v>
      </c>
    </row>
    <row r="40" spans="1:2" s="16" customFormat="1" ht="15" customHeight="1" x14ac:dyDescent="0.2">
      <c r="A40" s="35" t="str">
        <f>IF('Divize_C-A'!C16="","",'Divize_C-A'!C16)</f>
        <v>Kout Matěj {Varnsdorf}-U15</v>
      </c>
      <c r="B40" s="34" t="str">
        <f>IF('Divize_C-A'!D16="","",IF(LEFT('Divize_C-A'!D16,1)&gt;RIGHT('Divize_C-A'!D16,1),'Divize_C-A'!D16,RIGHT('Divize_C-A'!D16,1)&amp;":"&amp;LEFT('Divize_C-A'!D16,1)))</f>
        <v>3:0</v>
      </c>
    </row>
  </sheetData>
  <sheetProtection sheet="1" objects="1" scenarios="1"/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50">
    <pageSetUpPr fitToPage="1"/>
  </sheetPr>
  <dimension ref="A1:F44"/>
  <sheetViews>
    <sheetView workbookViewId="0">
      <selection activeCell="C26" sqref="C26"/>
    </sheetView>
  </sheetViews>
  <sheetFormatPr defaultColWidth="9.109375" defaultRowHeight="13.2" x14ac:dyDescent="0.25"/>
  <cols>
    <col min="1" max="1" width="36.44140625" style="7" customWidth="1"/>
    <col min="2" max="2" width="2.33203125" style="7" customWidth="1"/>
    <col min="3" max="3" width="34.4414062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3" t="s">
        <v>315</v>
      </c>
      <c r="C3" s="174"/>
      <c r="D3" s="174"/>
      <c r="E3" s="174"/>
      <c r="F3" s="6"/>
    </row>
    <row r="4" spans="1:6" ht="13.8" thickBot="1" x14ac:dyDescent="0.3">
      <c r="B4" s="89"/>
      <c r="D4" s="83" t="s">
        <v>9</v>
      </c>
      <c r="E4" s="83" t="s">
        <v>10</v>
      </c>
    </row>
    <row r="5" spans="1:6" ht="13.8" thickTop="1" x14ac:dyDescent="0.25">
      <c r="A5" s="90" t="s">
        <v>135</v>
      </c>
      <c r="B5" s="91"/>
      <c r="C5" s="92"/>
      <c r="D5" s="84"/>
      <c r="E5" s="15"/>
    </row>
    <row r="6" spans="1:6" x14ac:dyDescent="0.25">
      <c r="A6" s="106" t="s">
        <v>432</v>
      </c>
      <c r="B6" s="93"/>
      <c r="C6" s="107" t="s">
        <v>436</v>
      </c>
      <c r="D6" s="45" t="s">
        <v>408</v>
      </c>
      <c r="E6" s="15"/>
    </row>
    <row r="7" spans="1:6" x14ac:dyDescent="0.25">
      <c r="A7" s="106" t="s">
        <v>429</v>
      </c>
      <c r="B7" s="93"/>
      <c r="C7" s="107" t="s">
        <v>442</v>
      </c>
      <c r="D7" s="45" t="s">
        <v>407</v>
      </c>
      <c r="E7" s="15"/>
    </row>
    <row r="8" spans="1:6" x14ac:dyDescent="0.25">
      <c r="A8" s="106" t="s">
        <v>437</v>
      </c>
      <c r="B8" s="93"/>
      <c r="C8" s="107" t="s">
        <v>434</v>
      </c>
      <c r="D8" s="45" t="s">
        <v>407</v>
      </c>
      <c r="E8" s="15"/>
    </row>
    <row r="9" spans="1:6" ht="13.8" thickBot="1" x14ac:dyDescent="0.3">
      <c r="A9" s="108" t="s">
        <v>441</v>
      </c>
      <c r="B9" s="94"/>
      <c r="C9" s="109" t="s">
        <v>428</v>
      </c>
      <c r="D9" s="48" t="s">
        <v>407</v>
      </c>
      <c r="E9" s="95"/>
    </row>
    <row r="10" spans="1:6" ht="13.8" thickTop="1" x14ac:dyDescent="0.25">
      <c r="A10" s="90" t="s">
        <v>136</v>
      </c>
      <c r="B10" s="93"/>
      <c r="C10" s="92"/>
      <c r="D10" s="45"/>
      <c r="E10" s="15"/>
    </row>
    <row r="11" spans="1:6" x14ac:dyDescent="0.25">
      <c r="A11" s="96" t="str">
        <f>IF(AND($D6="",$A6="",$C6=""),"",IF(AND($A6="",$C6&lt;&gt;""),$C6,IF(AND($A6&lt;&gt;"",$C6=""),$A6,IF($D6="","",IF(LEFT($D6,1)&lt;RIGHT($D6,1),$A6,$C6)))))</f>
        <v>Holubová Barbora {STAR Turnov}-U13</v>
      </c>
      <c r="B11" s="93"/>
      <c r="C11" s="7" t="str">
        <f>IF(AND($D7="",$A7="",$C7=""),"",IF(AND($A7="",$C7&lt;&gt;""),$C7,IF(AND($A7&lt;&gt;"",$C7=""),$A7,IF($D7="","",IF(LEFT($D7,1)&lt;RIGHT($D7,1),$A7,$C7)))))</f>
        <v>Roubíček Petr {STAR Turnov}-U13</v>
      </c>
      <c r="D11" s="45" t="s">
        <v>410</v>
      </c>
      <c r="E11" s="15"/>
    </row>
    <row r="12" spans="1:6" ht="13.8" thickBot="1" x14ac:dyDescent="0.3">
      <c r="A12" s="97" t="str">
        <f>IF(AND($D8="",$A8="",$C8=""),"",IF(AND($A8="",$C8&lt;&gt;""),$C8,IF(AND($A8&lt;&gt;"",$C8=""),$A8,IF($D8="","",IF(LEFT($D8,1)&lt;RIGHT($D8,1),$A8,$C8)))))</f>
        <v>Hudák František {B.  Jablonec n. N.}-U13</v>
      </c>
      <c r="B12" s="94"/>
      <c r="C12" s="89" t="str">
        <f>IF(AND($D9="",$A9="",$C9=""),"",IF(AND($A9="",$C9&lt;&gt;""),$C9,IF(AND($A9&lt;&gt;"",$C9=""),$A9,IF($D9="","",IF(LEFT($D9,1)&lt;RIGHT($D9,1),$A9,$C9)))))</f>
        <v>Hanusová Karolína  {Jiskra K. Šenov}-U13</v>
      </c>
      <c r="D12" s="48" t="s">
        <v>408</v>
      </c>
      <c r="E12" s="95"/>
    </row>
    <row r="13" spans="1:6" ht="13.8" thickTop="1" x14ac:dyDescent="0.25">
      <c r="A13" s="98" t="s">
        <v>137</v>
      </c>
      <c r="B13" s="93"/>
      <c r="C13" s="99"/>
      <c r="D13" s="45"/>
      <c r="E13" s="15"/>
    </row>
    <row r="14" spans="1:6" ht="13.8" thickBot="1" x14ac:dyDescent="0.3">
      <c r="A14" s="97" t="str">
        <f>IF($D18="","",IF(AND($A18="",$C18&lt;&gt;""),C18,IF(AND($A18&lt;&gt;"",$C18=""),A18,IF(AND($A18="",$C18=""),"",IF(LEFT($D18,1)&lt;RIGHT($D18,1),A18,C18)))))</f>
        <v>Havelka Samuel {ST Frýdlant}-U17</v>
      </c>
      <c r="B14" s="94"/>
      <c r="C14" s="89" t="str">
        <f>IF($D19="","",IF(AND($A19="",$C19&lt;&gt;""),$C19,IF(AND($A19&lt;&gt;"",$C19=""),$A19,IF(AND($A19="",$C19=""),"",IF(LEFT($D19,1)&lt;RIGHT($D19,1),$A19,$C19)))))</f>
        <v>Nohejl Vojtěch {ST Frýdlant}-U13</v>
      </c>
      <c r="D14" s="48" t="s">
        <v>407</v>
      </c>
      <c r="E14" s="95"/>
    </row>
    <row r="15" spans="1:6" ht="13.8" thickTop="1" x14ac:dyDescent="0.25">
      <c r="A15" s="100" t="s">
        <v>138</v>
      </c>
      <c r="B15" s="93"/>
      <c r="C15" s="88"/>
      <c r="D15" s="45"/>
      <c r="E15" s="15"/>
    </row>
    <row r="16" spans="1:6" ht="13.8" thickBot="1" x14ac:dyDescent="0.3">
      <c r="A16" s="97" t="str">
        <f>IF(AND($D11="",$A11="",$C11=""),"",IF(AND($A11="",$C11&lt;&gt;""),$C11,IF(AND($A11&lt;&gt;"",$C11=""),$A11,IF(AND($A11="",$C11=""),"",IF(LEFT($D11,1)&lt;RIGHT($D11,1),$A11,$C11)))))</f>
        <v>Roubíček Petr {STAR Turnov}-U13</v>
      </c>
      <c r="B16" s="94"/>
      <c r="C16" s="89" t="str">
        <f>IF(AND($D12="",$A12="",$C12=""),"",IF(AND($A12="",$C12&lt;&gt;""),$C12,IF(AND($A12&lt;&gt;"",$C12=""),$A12,IF(AND($A12="",$C12=""),"",IF(LEFT($D12,1)&lt;RIGHT($D12,1),$A12,$C12)))))</f>
        <v>Hudák František {B.  Jablonec n. N.}-U13</v>
      </c>
      <c r="D16" s="48" t="s">
        <v>407</v>
      </c>
      <c r="E16" s="95"/>
    </row>
    <row r="17" spans="1:6" ht="13.8" thickTop="1" x14ac:dyDescent="0.25">
      <c r="A17" s="100" t="s">
        <v>139</v>
      </c>
      <c r="B17" s="93"/>
      <c r="D17" s="117"/>
      <c r="E17" s="15"/>
    </row>
    <row r="18" spans="1:6" x14ac:dyDescent="0.25">
      <c r="A18" s="96" t="str">
        <f>IF(AND($D6="",$A6="",$C6=""),"",IF(AND($A6="",$C6&lt;&gt;""),$C6,IF(AND($A6&lt;&gt;"",$C6=""),$A6,IF($D6="","",IF(LEFT($D6,1)&gt;RIGHT($D6,1),$A6,$C6)))))</f>
        <v>Křivánek Viktor  {Jiskra K. Šenov}-U13</v>
      </c>
      <c r="B18" s="93"/>
      <c r="C18" s="7" t="str">
        <f>IF(AND($D7="",$A7="",$C7=""),"",IF(AND($A7="",$C7&lt;&gt;""),$C7,IF(AND($A7&lt;&gt;"",$C7=""),$A7,IF($D7="","",IF(LEFT($D7,1)&gt;RIGHT($D7,1),$A7,$C7)))))</f>
        <v>Havelka Samuel {ST Frýdlant}-U17</v>
      </c>
      <c r="D18" s="45" t="s">
        <v>406</v>
      </c>
      <c r="E18" s="15"/>
    </row>
    <row r="19" spans="1:6" ht="13.8" thickBot="1" x14ac:dyDescent="0.3">
      <c r="A19" s="97" t="str">
        <f>IF(AND($D8="",$A8="",$C8=""),"",IF(AND($A8="",$C8&lt;&gt;""),$C8,IF(AND($A8&lt;&gt;"",$C8=""),$A8,IF($D8="","",IF(LEFT($D8,1)&gt;RIGHT($D8,1),$A8,$C8)))))</f>
        <v>Havrda Lukáš Šimon {TTC Jablonec}-U15</v>
      </c>
      <c r="B19" s="94"/>
      <c r="C19" s="89" t="str">
        <f>IF(AND($D9="",$A9="",$C9=""),"",IF(AND($A9="",$C9&lt;&gt;""),$C9,IF(AND($A9&lt;&gt;"",$C9=""),$A9,IF($D9="","",IF(LEFT($D9,1)&gt;RIGHT($D9,1),$A9,$C9)))))</f>
        <v>Nohejl Vojtěch {ST Frýdlant}-U13</v>
      </c>
      <c r="D19" s="48" t="s">
        <v>411</v>
      </c>
      <c r="E19" s="95"/>
    </row>
    <row r="20" spans="1:6" ht="13.8" thickTop="1" x14ac:dyDescent="0.25">
      <c r="A20" s="100" t="s">
        <v>147</v>
      </c>
      <c r="B20" s="93"/>
      <c r="D20" s="45"/>
      <c r="E20" s="15"/>
    </row>
    <row r="21" spans="1:6" ht="13.8" thickBot="1" x14ac:dyDescent="0.3">
      <c r="A21" s="97" t="str">
        <f>IF(AND($D11="",$A11="",$C11=""),"",IF(AND($A11="",$C11&lt;&gt;""),$C11,IF(AND($A11&lt;&gt;"",$C11=""),$A11,IF(AND($A11="",$C11=""),"",IF(LEFT($D11,1)&gt;RIGHT($D11,1),$A11,$C11)))))</f>
        <v>Holubová Barbora {STAR Turnov}-U13</v>
      </c>
      <c r="B21" s="94"/>
      <c r="C21" s="89" t="str">
        <f>IF(AND($D12="",$A12="",$C12=""),"",IF(AND($A12="",$C12&lt;&gt;""),$C12,IF(AND($A12&lt;&gt;"",$C12=""),$A12,IF(AND($A12="",$C12=""),"",IF(LEFT($D12,1)&gt;RIGHT($D12,1),$A12,$C12)))))</f>
        <v>Hanusová Karolína  {Jiskra K. Šenov}-U13</v>
      </c>
      <c r="D21" s="48" t="s">
        <v>411</v>
      </c>
      <c r="E21" s="95"/>
      <c r="F21" s="88"/>
    </row>
    <row r="22" spans="1:6" ht="13.8" thickTop="1" x14ac:dyDescent="0.25">
      <c r="A22" s="100" t="s">
        <v>140</v>
      </c>
      <c r="B22" s="93"/>
      <c r="D22" s="45"/>
      <c r="E22" s="15"/>
      <c r="F22" s="88"/>
    </row>
    <row r="23" spans="1:6" ht="13.8" thickBot="1" x14ac:dyDescent="0.3">
      <c r="A23" s="97" t="str">
        <f>IF($D18="","",IF(AND($A18="",$C18&lt;&gt;""),C18,IF(AND($A18&lt;&gt;"",$C18=""),A18,IF(AND($A18="",$C18=""),"",IF(LEFT($D18,1)&gt;RIGHT($D18,1),A18,C18)))))</f>
        <v>Křivánek Viktor  {Jiskra K. Šenov}-U13</v>
      </c>
      <c r="B23" s="94"/>
      <c r="C23" s="89" t="str">
        <f>IF($D19="","",IF(AND($A19="",$C19&lt;&gt;""),$C19,IF(AND($A19&lt;&gt;"",$C19=""),$A19,IF(AND($A19="",$C19=""),"",IF(LEFT($D19,1)&gt;RIGHT($D19,1),$A19,$C19)))))</f>
        <v>Havrda Lukáš Šimon {TTC Jablonec}-U15</v>
      </c>
      <c r="D23" s="48" t="s">
        <v>408</v>
      </c>
      <c r="E23" s="95"/>
      <c r="F23" s="88"/>
    </row>
    <row r="24" spans="1:6" ht="14.4" thickTop="1" thickBot="1" x14ac:dyDescent="0.3">
      <c r="A24" s="97" t="str">
        <f>IF($D23="","",IF(AND($A23="",$C23&lt;&gt;""),C23,IF(AND($A23&lt;&gt;"",$C23=""),A23,IF(AND($A23="",$C23=""),"",IF(LEFT($D23,1)&gt;RIGHT($D23,1),A23,C23)))))</f>
        <v>Havrda Lukáš Šimon {TTC Jablonec}-U15</v>
      </c>
      <c r="B24" s="94"/>
      <c r="C24" s="101" t="s">
        <v>47</v>
      </c>
      <c r="D24" s="85"/>
      <c r="E24" s="95"/>
      <c r="F24" s="88"/>
    </row>
    <row r="25" spans="1:6" ht="14.4" thickTop="1" thickBot="1" x14ac:dyDescent="0.3">
      <c r="A25" s="102" t="str">
        <f>IF($D23="","",IF(AND($A23="",$C23&lt;&gt;""),C23,IF(AND($A23&lt;&gt;"",$C23=""),A23,IF(AND($A23="",$C23=""),"",IF(LEFT($D23,1)&lt;RIGHT($D23,1),A23,C23)))))</f>
        <v>Křivánek Viktor  {Jiskra K. Šenov}-U13</v>
      </c>
      <c r="B25" s="103"/>
      <c r="C25" s="101" t="s">
        <v>48</v>
      </c>
      <c r="D25" s="86"/>
      <c r="E25" s="105"/>
      <c r="F25" s="88"/>
    </row>
    <row r="26" spans="1:6" ht="14.4" thickTop="1" thickBot="1" x14ac:dyDescent="0.3">
      <c r="A26" s="102" t="str">
        <f>IF(AND($D14="",$A14="",$C14=""),"",IF(AND($A14="",$C14&lt;&gt;""),$C14,IF(AND($A14&lt;&gt;"",$C14=""),$A14,IF(AND($A14="",$C14=""),"",IF(LEFT($D14,1)&gt;RIGHT($D14,1),$A14,$C14)))))</f>
        <v>Nohejl Vojtěch {ST Frýdlant}-U13</v>
      </c>
      <c r="B26" s="103"/>
      <c r="C26" s="101" t="s">
        <v>49</v>
      </c>
      <c r="D26" s="86"/>
      <c r="E26" s="105"/>
      <c r="F26" s="88"/>
    </row>
    <row r="27" spans="1:6" ht="14.4" thickTop="1" thickBot="1" x14ac:dyDescent="0.3">
      <c r="A27" s="102" t="str">
        <f>IF(AND($D14="",$A14="",$C14=""),"",IF(AND($A14="",$C14&lt;&gt;""),$C14,IF(AND($A14&lt;&gt;"",$C14=""),$A14,IF(AND($A14="",$C14=""),"",IF(LEFT($D14,1)&lt;RIGHT($D14,1),$A14,$C14)))))</f>
        <v>Havelka Samuel {ST Frýdlant}-U17</v>
      </c>
      <c r="B27" s="103"/>
      <c r="C27" s="101" t="s">
        <v>50</v>
      </c>
      <c r="D27" s="86"/>
      <c r="E27" s="105"/>
      <c r="F27" s="88"/>
    </row>
    <row r="28" spans="1:6" ht="14.4" thickTop="1" thickBot="1" x14ac:dyDescent="0.3">
      <c r="A28" s="102" t="str">
        <f>IF(AND($D21="",$A21="",$C21=""),"",IF(AND($A21="",$C21&lt;&gt;""),$C21,IF(AND($A21&lt;&gt;"",$C21=""),$A21,IF(AND($A21="",$C21=""),"",IF(LEFT($D21,1)&gt;RIGHT($D21,1),$A21,$C21)))))</f>
        <v>Holubová Barbora {STAR Turnov}-U13</v>
      </c>
      <c r="B28" s="103"/>
      <c r="C28" s="101" t="s">
        <v>51</v>
      </c>
      <c r="D28" s="87"/>
      <c r="E28" s="105"/>
      <c r="F28" s="88"/>
    </row>
    <row r="29" spans="1:6" ht="14.4" thickTop="1" thickBot="1" x14ac:dyDescent="0.3">
      <c r="A29" s="102" t="str">
        <f>IF(AND($D21="",$A21="",$C21=""),"",IF(AND($A21="",$C21&lt;&gt;""),$C21,IF(AND($A21&lt;&gt;"",$C21=""),$A21,IF(AND($A21="",$C21=""),"",IF(LEFT($D21,1)&lt;RIGHT($D21,1),$A21,$C21)))))</f>
        <v>Hanusová Karolína  {Jiskra K. Šenov}-U13</v>
      </c>
      <c r="B29" s="103"/>
      <c r="C29" s="101" t="s">
        <v>52</v>
      </c>
      <c r="D29" s="87"/>
      <c r="E29" s="105"/>
    </row>
    <row r="30" spans="1:6" ht="14.4" thickTop="1" thickBot="1" x14ac:dyDescent="0.3">
      <c r="A30" s="102" t="str">
        <f>IF(AND($D16="",$A16="",$C16=""),"",IF(AND($A16="",$C16&lt;&gt;""),$C16,IF(AND($A16&lt;&gt;"",$C16=""),$A16,IF(AND($A16="",$C16=""),"",IF(LEFT($D16,1)&gt;RIGHT($D16,1),$A16,$C16)))))</f>
        <v>Hudák František {B.  Jablonec n. N.}-U13</v>
      </c>
      <c r="B30" s="103"/>
      <c r="C30" s="101" t="s">
        <v>53</v>
      </c>
      <c r="D30" s="86"/>
      <c r="E30" s="105"/>
      <c r="F30" s="88"/>
    </row>
    <row r="31" spans="1:6" ht="14.4" thickTop="1" thickBot="1" x14ac:dyDescent="0.3">
      <c r="A31" s="102" t="str">
        <f>IF(AND($D16="",$A16="",$C16=""),"",IF(AND($A16="",$C16&lt;&gt;""),$C16,IF(AND($A16&lt;&gt;"",$C16=""),$A16,IF(AND($A16="",$C16=""),"",IF(LEFT($D16,1)&lt;RIGHT($D16,1),$A16,$C16)))))</f>
        <v>Roubíček Petr {STAR Turnov}-U13</v>
      </c>
      <c r="B31" s="103"/>
      <c r="C31" s="101" t="s">
        <v>54</v>
      </c>
      <c r="D31" s="87"/>
      <c r="E31" s="105"/>
    </row>
    <row r="32" spans="1:6" ht="13.8" thickTop="1" x14ac:dyDescent="0.25"/>
    <row r="44" spans="4:4" x14ac:dyDescent="0.25">
      <c r="D44" s="88" t="s">
        <v>45</v>
      </c>
    </row>
  </sheetData>
  <sheetProtection sheet="1" objects="1" scenarios="1"/>
  <mergeCells count="3">
    <mergeCell ref="B1:E1"/>
    <mergeCell ref="B2:E2"/>
    <mergeCell ref="B3:E3"/>
  </mergeCells>
  <dataValidations count="1">
    <dataValidation type="list" allowBlank="1" showInputMessage="1" showErrorMessage="1" sqref="A15 C6:C9 A6:A9 C15" xr:uid="{00000000-0002-0000-1300-000000000000}">
      <formula1>seznam_mladsi</formula1>
    </dataValidation>
  </dataValidation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51">
    <pageSetUpPr fitToPage="1"/>
  </sheetPr>
  <dimension ref="A1:D40"/>
  <sheetViews>
    <sheetView showGridLines="0" showZeros="0" workbookViewId="0">
      <selection activeCell="G13" sqref="G13"/>
    </sheetView>
  </sheetViews>
  <sheetFormatPr defaultColWidth="9.109375" defaultRowHeight="10.199999999999999" x14ac:dyDescent="0.2"/>
  <cols>
    <col min="1" max="4" width="37.88671875" style="17" customWidth="1"/>
    <col min="5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'Divize_C-B'!B3:E3</f>
        <v>Divize C - o 9. - 16. místo</v>
      </c>
      <c r="C4" s="177"/>
      <c r="D4" s="39"/>
    </row>
    <row r="5" spans="1:4" ht="8.25" customHeight="1" x14ac:dyDescent="0.2"/>
    <row r="6" spans="1:4" ht="15" customHeight="1" x14ac:dyDescent="0.25">
      <c r="A6" s="50" t="str">
        <f>'Divize_C-B'!A5</f>
        <v>o 9.-16. místo</v>
      </c>
    </row>
    <row r="7" spans="1:4" ht="15" customHeight="1" x14ac:dyDescent="0.2">
      <c r="A7" s="36" t="str">
        <f>IF('Divize_C-B'!A6="","",'Divize_C-B'!A6)</f>
        <v>Holubová Barbora {STAR Turnov}-U13</v>
      </c>
    </row>
    <row r="8" spans="1:4" ht="15" customHeight="1" x14ac:dyDescent="0.2">
      <c r="A8" s="37"/>
      <c r="B8" s="36" t="str">
        <f>'Divize_C-B'!A18</f>
        <v>Křivánek Viktor  {Jiskra K. Šenov}-U13</v>
      </c>
    </row>
    <row r="9" spans="1:4" ht="15" customHeight="1" x14ac:dyDescent="0.2">
      <c r="A9" s="35" t="str">
        <f>IF('Divize_C-B'!C6="","",'Divize_C-B'!C6)</f>
        <v>Křivánek Viktor  {Jiskra K. Šenov}-U13</v>
      </c>
      <c r="B9" s="18" t="str">
        <f>IF('Divize_C-B'!D6="","",IF(LEFT('Divize_C-B'!D6,1)&gt;RIGHT('Divize_C-B'!D6,1),'Divize_C-B'!D6,RIGHT('Divize_C-B'!D6,1)&amp;":"&amp;LEFT('Divize_C-B'!D6,1)))</f>
        <v>3:0</v>
      </c>
    </row>
    <row r="10" spans="1:4" ht="15" customHeight="1" x14ac:dyDescent="0.2">
      <c r="B10" s="37"/>
      <c r="C10" s="36" t="str">
        <f>'Divize_C-B'!A23</f>
        <v>Křivánek Viktor  {Jiskra K. Šenov}-U13</v>
      </c>
    </row>
    <row r="11" spans="1:4" ht="15" customHeight="1" x14ac:dyDescent="0.2">
      <c r="A11" s="36" t="str">
        <f>IF('Divize_C-B'!A7="","",'Divize_C-B'!A7)</f>
        <v>Roubíček Petr {STAR Turnov}-U13</v>
      </c>
      <c r="B11" s="37"/>
      <c r="C11" s="18" t="str">
        <f>IF('Divize_C-B'!D18="","",IF(LEFT('Divize_C-B'!D18,1)&gt;RIGHT('Divize_C-B'!D18,1),'Divize_C-B'!D18,RIGHT('Divize_C-B'!D18,1)&amp;":"&amp;LEFT('Divize_C-B'!D18,1)))</f>
        <v>3 : 0</v>
      </c>
    </row>
    <row r="12" spans="1:4" ht="15" customHeight="1" x14ac:dyDescent="0.2">
      <c r="A12" s="37"/>
      <c r="B12" s="35" t="str">
        <f>'Divize_C-B'!C18</f>
        <v>Havelka Samuel {ST Frýdlant}-U17</v>
      </c>
      <c r="C12" s="37"/>
    </row>
    <row r="13" spans="1:4" ht="15" customHeight="1" x14ac:dyDescent="0.2">
      <c r="A13" s="35" t="str">
        <f>IF('Divize_C-B'!C7="","",'Divize_C-B'!C7)</f>
        <v>Havelka Samuel {ST Frýdlant}-U17</v>
      </c>
      <c r="B13" s="34" t="str">
        <f>IF('Divize_C-B'!D7="","",IF(LEFT('Divize_C-B'!D7,1)&gt;RIGHT('Divize_C-B'!D7,1),'Divize_C-B'!D7,RIGHT('Divize_C-B'!D7,1)&amp;":"&amp;LEFT('Divize_C-B'!D7,1)))</f>
        <v>3:1</v>
      </c>
      <c r="C13" s="37"/>
    </row>
    <row r="14" spans="1:4" ht="15" customHeight="1" x14ac:dyDescent="0.2">
      <c r="C14" s="37"/>
      <c r="D14" s="36" t="str">
        <f>'Divize_C-B'!A24</f>
        <v>Havrda Lukáš Šimon {TTC Jablonec}-U15</v>
      </c>
    </row>
    <row r="15" spans="1:4" ht="15" customHeight="1" x14ac:dyDescent="0.2">
      <c r="A15" s="36" t="str">
        <f>IF('Divize_C-B'!A8="","",'Divize_C-B'!A8)</f>
        <v>Hudák František {B.  Jablonec n. N.}-U13</v>
      </c>
      <c r="C15" s="37"/>
      <c r="D15" s="34" t="str">
        <f>IF('Divize_C-B'!D23="","",IF(LEFT('Divize_C-B'!D23,1)&gt;RIGHT('Divize_C-B'!D23,1),'Divize_C-B'!D23,RIGHT('Divize_C-B'!D23,1)&amp;":"&amp;LEFT('Divize_C-B'!D23,1)))</f>
        <v>3:0</v>
      </c>
    </row>
    <row r="16" spans="1:4" ht="15" customHeight="1" x14ac:dyDescent="0.2">
      <c r="A16" s="37"/>
      <c r="B16" s="36" t="str">
        <f>'Divize_C-B'!A19</f>
        <v>Havrda Lukáš Šimon {TTC Jablonec}-U15</v>
      </c>
      <c r="C16" s="37"/>
    </row>
    <row r="17" spans="1:4" ht="15" customHeight="1" x14ac:dyDescent="0.2">
      <c r="A17" s="35" t="str">
        <f>IF('Divize_C-B'!C8="","",'Divize_C-B'!C8)</f>
        <v>Havrda Lukáš Šimon {TTC Jablonec}-U15</v>
      </c>
      <c r="B17" s="18" t="str">
        <f>IF('Divize_C-B'!D8="","",IF(LEFT('Divize_C-B'!D8,1)&gt;RIGHT('Divize_C-B'!D8,1),'Divize_C-B'!D8,RIGHT('Divize_C-B'!D8,1)&amp;":"&amp;LEFT('Divize_C-B'!D8,1)))</f>
        <v>3:1</v>
      </c>
      <c r="C17" s="37"/>
    </row>
    <row r="18" spans="1:4" ht="15" customHeight="1" x14ac:dyDescent="0.2">
      <c r="B18" s="37"/>
      <c r="C18" s="35" t="str">
        <f>'Divize_C-B'!C23</f>
        <v>Havrda Lukáš Šimon {TTC Jablonec}-U15</v>
      </c>
    </row>
    <row r="19" spans="1:4" ht="15" customHeight="1" x14ac:dyDescent="0.2">
      <c r="A19" s="36" t="str">
        <f>IF('Divize_C-B'!A9="","",'Divize_C-B'!A9)</f>
        <v>Hanusová Karolína  {Jiskra K. Šenov}-U13</v>
      </c>
      <c r="B19" s="37"/>
      <c r="C19" s="34" t="str">
        <f>IF('Divize_C-B'!D19="","",IF(LEFT('Divize_C-B'!D19,1)&gt;RIGHT('Divize_C-B'!D19,1),'Divize_C-B'!D19,RIGHT('Divize_C-B'!D19,1)&amp;":"&amp;LEFT('Divize_C-B'!D19,1)))</f>
        <v>3 : 2</v>
      </c>
    </row>
    <row r="20" spans="1:4" ht="15" customHeight="1" x14ac:dyDescent="0.2">
      <c r="A20" s="37"/>
      <c r="B20" s="35" t="str">
        <f>'Divize_C-B'!C19</f>
        <v>Nohejl Vojtěch {ST Frýdlant}-U13</v>
      </c>
    </row>
    <row r="21" spans="1:4" ht="15" customHeight="1" x14ac:dyDescent="0.2">
      <c r="A21" s="35" t="str">
        <f>IF('Divize_C-B'!C9="","",'Divize_C-B'!C9)</f>
        <v>Nohejl Vojtěch {ST Frýdlant}-U13</v>
      </c>
      <c r="B21" s="34" t="str">
        <f>IF('Divize_C-B'!D9="","",IF(LEFT('Divize_C-B'!D9,1)&gt;RIGHT('Divize_C-B'!D9,1),'Divize_C-B'!D9,RIGHT('Divize_C-B'!D9,1)&amp;":"&amp;LEFT('Divize_C-B'!D9,1)))</f>
        <v>3:1</v>
      </c>
    </row>
    <row r="22" spans="1:4" ht="15" customHeight="1" x14ac:dyDescent="0.2"/>
    <row r="23" spans="1:4" ht="15" customHeight="1" x14ac:dyDescent="0.25">
      <c r="A23" s="50" t="str">
        <f>'Divize_C-B'!A10</f>
        <v>o 13.-16. místo</v>
      </c>
    </row>
    <row r="24" spans="1:4" ht="15" customHeight="1" x14ac:dyDescent="0.2">
      <c r="A24" s="36" t="str">
        <f>IF('Divize_C-B'!A11="","",'Divize_C-B'!A11)</f>
        <v>Holubová Barbora {STAR Turnov}-U13</v>
      </c>
      <c r="C24" s="34" t="str">
        <f>IF('Divize_C-B'!D57="","",IF(LEFT('Divize_C-B'!D57,1)&gt;RIGHT('Divize_C-B'!D57,1),'Divize_C-B'!D57,RIGHT('Divize_C-B'!D57,1)&amp;":"&amp;LEFT('Divize_C-B'!D57,1)))</f>
        <v/>
      </c>
      <c r="D24" s="34"/>
    </row>
    <row r="25" spans="1:4" ht="15" customHeight="1" x14ac:dyDescent="0.2">
      <c r="A25" s="37"/>
      <c r="B25" s="36" t="str">
        <f>'Divize_C-B'!A21</f>
        <v>Holubová Barbora {STAR Turnov}-U13</v>
      </c>
      <c r="D25" s="16"/>
    </row>
    <row r="26" spans="1:4" ht="15" customHeight="1" x14ac:dyDescent="0.2">
      <c r="A26" s="35" t="str">
        <f>IF('Divize_C-B'!C11="","",'Divize_C-B'!C11)</f>
        <v>Roubíček Petr {STAR Turnov}-U13</v>
      </c>
      <c r="B26" s="18" t="str">
        <f>IF('Divize_C-B'!D11="","",IF(LEFT('Divize_C-B'!D11,1)&gt;RIGHT('Divize_C-B'!D11,1),'Divize_C-B'!D11,RIGHT('Divize_C-B'!D11,1)&amp;":"&amp;LEFT('Divize_C-B'!D11,1)))</f>
        <v>3 : 1</v>
      </c>
      <c r="D26" s="16"/>
    </row>
    <row r="27" spans="1:4" ht="15" customHeight="1" x14ac:dyDescent="0.2">
      <c r="B27" s="37"/>
      <c r="C27" s="36" t="str">
        <f>'Divize_C-B'!A28</f>
        <v>Holubová Barbora {STAR Turnov}-U13</v>
      </c>
      <c r="D27" s="16"/>
    </row>
    <row r="28" spans="1:4" ht="15" customHeight="1" x14ac:dyDescent="0.2">
      <c r="A28" s="36" t="str">
        <f>IF('Divize_C-B'!A12="","",'Divize_C-B'!A12)</f>
        <v>Hudák František {B.  Jablonec n. N.}-U13</v>
      </c>
      <c r="B28" s="37"/>
      <c r="C28" s="34" t="str">
        <f>IF('Divize_C-B'!D21="","",IF(LEFT('Divize_C-B'!D21,1)&gt;RIGHT('Divize_C-B'!D21,1),'Divize_C-B'!D21,RIGHT('Divize_C-B'!D21,1)&amp;":"&amp;LEFT('Divize_C-B'!D21,1)))</f>
        <v>3 : 2</v>
      </c>
      <c r="D28" s="16"/>
    </row>
    <row r="29" spans="1:4" ht="15" customHeight="1" x14ac:dyDescent="0.2">
      <c r="A29" s="37"/>
      <c r="B29" s="35" t="str">
        <f>'Divize_C-B'!C21</f>
        <v>Hanusová Karolína  {Jiskra K. Šenov}-U13</v>
      </c>
      <c r="D29" s="16"/>
    </row>
    <row r="30" spans="1:4" ht="15" customHeight="1" x14ac:dyDescent="0.2">
      <c r="A30" s="35" t="str">
        <f>IF('Divize_C-B'!C12="","",'Divize_C-B'!C12)</f>
        <v>Hanusová Karolína  {Jiskra K. Šenov}-U13</v>
      </c>
      <c r="B30" s="34" t="str">
        <f>IF('Divize_C-B'!D12="","",IF(LEFT('Divize_C-B'!D12,1)&gt;RIGHT('Divize_C-B'!D12,1),'Divize_C-B'!D12,RIGHT('Divize_C-B'!D12,1)&amp;":"&amp;LEFT('Divize_C-B'!D12,1)))</f>
        <v>3:0</v>
      </c>
      <c r="D30" s="16"/>
    </row>
    <row r="31" spans="1:4" ht="15" customHeight="1" x14ac:dyDescent="0.2">
      <c r="D31" s="16"/>
    </row>
    <row r="32" spans="1:4" ht="15" customHeight="1" x14ac:dyDescent="0.25">
      <c r="A32" s="50" t="str">
        <f>'Divize_C-B'!A13</f>
        <v>o 11.-12. místo</v>
      </c>
      <c r="C32" s="16"/>
      <c r="D32" s="16"/>
    </row>
    <row r="33" spans="1:2" s="16" customFormat="1" ht="15" customHeight="1" x14ac:dyDescent="0.2">
      <c r="A33" s="36" t="str">
        <f>IF('Divize_C-B'!A14="","",'Divize_C-B'!A14)</f>
        <v>Havelka Samuel {ST Frýdlant}-U17</v>
      </c>
      <c r="B33" s="17"/>
    </row>
    <row r="34" spans="1:2" s="16" customFormat="1" ht="15" customHeight="1" x14ac:dyDescent="0.2">
      <c r="A34" s="37"/>
      <c r="B34" s="36" t="str">
        <f>'Divize_C-B'!A26</f>
        <v>Nohejl Vojtěch {ST Frýdlant}-U13</v>
      </c>
    </row>
    <row r="35" spans="1:2" s="16" customFormat="1" ht="15" customHeight="1" x14ac:dyDescent="0.2">
      <c r="A35" s="35" t="str">
        <f>IF('Divize_C-B'!C14="","",'Divize_C-B'!C14)</f>
        <v>Nohejl Vojtěch {ST Frýdlant}-U13</v>
      </c>
      <c r="B35" s="34" t="str">
        <f>IF('Divize_C-B'!D14="","",IF(LEFT('Divize_C-B'!D14,1)&gt;RIGHT('Divize_C-B'!D14,1),'Divize_C-B'!D14,RIGHT('Divize_C-B'!D14,1)&amp;":"&amp;LEFT('Divize_C-B'!D14,1)))</f>
        <v>3:1</v>
      </c>
    </row>
    <row r="36" spans="1:2" ht="15" customHeight="1" x14ac:dyDescent="0.2"/>
    <row r="37" spans="1:2" s="16" customFormat="1" ht="15" customHeight="1" x14ac:dyDescent="0.25">
      <c r="A37" s="50" t="str">
        <f>'Divize_C-B'!A15</f>
        <v>o 15.-16. místo</v>
      </c>
      <c r="B37" s="17"/>
    </row>
    <row r="38" spans="1:2" s="16" customFormat="1" ht="15" customHeight="1" x14ac:dyDescent="0.2">
      <c r="A38" s="36" t="str">
        <f>IF('Divize_C-B'!A16="","",'Divize_C-B'!A16)</f>
        <v>Roubíček Petr {STAR Turnov}-U13</v>
      </c>
      <c r="B38" s="17"/>
    </row>
    <row r="39" spans="1:2" s="16" customFormat="1" ht="15" customHeight="1" x14ac:dyDescent="0.2">
      <c r="A39" s="37"/>
      <c r="B39" s="36" t="str">
        <f>'Divize_C-B'!A30</f>
        <v>Hudák František {B.  Jablonec n. N.}-U13</v>
      </c>
    </row>
    <row r="40" spans="1:2" s="16" customFormat="1" ht="15" customHeight="1" x14ac:dyDescent="0.2">
      <c r="A40" s="35" t="str">
        <f>IF('Divize_C-B'!C16="","",'Divize_C-B'!C16)</f>
        <v>Hudák František {B.  Jablonec n. N.}-U13</v>
      </c>
      <c r="B40" s="34" t="str">
        <f>IF('Divize_C-B'!D16="","",IF(LEFT('Divize_C-B'!D16,1)&gt;RIGHT('Divize_C-B'!D16,1),'Divize_C-B'!D16,RIGHT('Divize_C-B'!D16,1)&amp;":"&amp;LEFT('Divize_C-B'!D16,1)))</f>
        <v>3:1</v>
      </c>
    </row>
  </sheetData>
  <sheetProtection sheet="1" objects="1" scenarios="1"/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52">
    <pageSetUpPr fitToPage="1"/>
  </sheetPr>
  <dimension ref="A1:F44"/>
  <sheetViews>
    <sheetView workbookViewId="0">
      <selection activeCell="A6" sqref="A6"/>
    </sheetView>
  </sheetViews>
  <sheetFormatPr defaultColWidth="9.109375" defaultRowHeight="13.2" x14ac:dyDescent="0.25"/>
  <cols>
    <col min="1" max="1" width="36.44140625" style="7" customWidth="1"/>
    <col min="2" max="2" width="2.33203125" style="7" customWidth="1"/>
    <col min="3" max="3" width="34.4414062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3" t="s">
        <v>316</v>
      </c>
      <c r="C3" s="174"/>
      <c r="D3" s="174"/>
      <c r="E3" s="174"/>
      <c r="F3" s="6"/>
    </row>
    <row r="4" spans="1:6" ht="13.8" thickBot="1" x14ac:dyDescent="0.3">
      <c r="B4" s="89"/>
      <c r="D4" s="83" t="s">
        <v>9</v>
      </c>
      <c r="E4" s="83" t="s">
        <v>10</v>
      </c>
    </row>
    <row r="5" spans="1:6" ht="13.8" thickTop="1" x14ac:dyDescent="0.25">
      <c r="A5" s="90" t="s">
        <v>128</v>
      </c>
      <c r="B5" s="91"/>
      <c r="C5" s="92"/>
      <c r="D5" s="84"/>
      <c r="E5" s="15"/>
    </row>
    <row r="6" spans="1:6" x14ac:dyDescent="0.25">
      <c r="A6" s="106" t="s">
        <v>513</v>
      </c>
      <c r="B6" s="93"/>
      <c r="C6" s="107" t="s">
        <v>451</v>
      </c>
      <c r="D6" s="45" t="s">
        <v>406</v>
      </c>
      <c r="E6" s="15"/>
    </row>
    <row r="7" spans="1:6" x14ac:dyDescent="0.25">
      <c r="A7" s="106" t="s">
        <v>447</v>
      </c>
      <c r="B7" s="93"/>
      <c r="C7" s="107" t="s">
        <v>456</v>
      </c>
      <c r="D7" s="45" t="s">
        <v>410</v>
      </c>
      <c r="E7" s="15"/>
    </row>
    <row r="8" spans="1:6" x14ac:dyDescent="0.25">
      <c r="A8" s="106" t="s">
        <v>454</v>
      </c>
      <c r="B8" s="93"/>
      <c r="C8" s="107" t="s">
        <v>458</v>
      </c>
      <c r="D8" s="45" t="s">
        <v>410</v>
      </c>
      <c r="E8" s="15"/>
    </row>
    <row r="9" spans="1:6" ht="13.8" thickBot="1" x14ac:dyDescent="0.3">
      <c r="A9" s="108" t="s">
        <v>443</v>
      </c>
      <c r="B9" s="94"/>
      <c r="C9" s="109" t="s">
        <v>448</v>
      </c>
      <c r="D9" s="48" t="s">
        <v>409</v>
      </c>
      <c r="E9" s="95"/>
    </row>
    <row r="10" spans="1:6" ht="13.8" thickTop="1" x14ac:dyDescent="0.25">
      <c r="A10" s="90" t="s">
        <v>129</v>
      </c>
      <c r="B10" s="93"/>
      <c r="C10" s="92"/>
      <c r="D10" s="45"/>
      <c r="E10" s="15"/>
    </row>
    <row r="11" spans="1:6" x14ac:dyDescent="0.25">
      <c r="A11" s="96" t="str">
        <f>IF(AND($D6="",$A6="",$C6=""),"",IF(AND($A6="",$C6&lt;&gt;""),$C6,IF(AND($A6&lt;&gt;"",$C6=""),$A6,IF($D6="","",IF(LEFT($D6,1)&lt;RIGHT($D6,1),$A6,$C6)))))</f>
        <v>Motl Matyáš   {KMST Liberec}-U15</v>
      </c>
      <c r="B11" s="93"/>
      <c r="C11" s="7" t="str">
        <f>IF(AND($D7="",$A7="",$C7=""),"",IF(AND($A7="",$C7&lt;&gt;""),$C7,IF(AND($A7&lt;&gt;"",$C7=""),$A7,IF($D7="","",IF(LEFT($D7,1)&lt;RIGHT($D7,1),$A7,$C7)))))</f>
        <v>Maršík Dominik {KMST Liberec}-U13</v>
      </c>
      <c r="D11" s="45" t="s">
        <v>408</v>
      </c>
      <c r="E11" s="15"/>
    </row>
    <row r="12" spans="1:6" ht="13.8" thickBot="1" x14ac:dyDescent="0.3">
      <c r="A12" s="97" t="str">
        <f>IF(AND($D8="",$A8="",$C8=""),"",IF(AND($A8="",$C8&lt;&gt;""),$C8,IF(AND($A8&lt;&gt;"",$C8=""),$A8,IF($D8="","",IF(LEFT($D8,1)&lt;RIGHT($D8,1),$A8,$C8)))))</f>
        <v>Vedral Lukáš {PINK Liberec}-U15</v>
      </c>
      <c r="B12" s="94"/>
      <c r="C12" s="89" t="str">
        <f>IF(AND($D9="",$A9="",$C9=""),"",IF(AND($A9="",$C9&lt;&gt;""),$C9,IF(AND($A9&lt;&gt;"",$C9=""),$A9,IF($D9="","",IF(LEFT($D9,1)&lt;RIGHT($D9,1),$A9,$C9)))))</f>
        <v>Jungmann Matěj  {KMST Liberec}-U11</v>
      </c>
      <c r="D12" s="48" t="s">
        <v>408</v>
      </c>
      <c r="E12" s="95"/>
    </row>
    <row r="13" spans="1:6" ht="13.8" thickTop="1" x14ac:dyDescent="0.25">
      <c r="A13" s="98" t="s">
        <v>146</v>
      </c>
      <c r="B13" s="93"/>
      <c r="C13" s="99"/>
      <c r="D13" s="45"/>
      <c r="E13" s="15"/>
    </row>
    <row r="14" spans="1:6" ht="13.8" thickBot="1" x14ac:dyDescent="0.3">
      <c r="A14" s="97" t="str">
        <f>IF($D18="","",IF(AND($A18="",$C18&lt;&gt;""),C18,IF(AND($A18&lt;&gt;"",$C18=""),A18,IF(AND($A18="",$C18=""),"",IF(LEFT($D18,1)&lt;RIGHT($D18,1),A18,C18)))))</f>
        <v>Cyprián Ondřej {KMST Liberec}-U13</v>
      </c>
      <c r="B14" s="94"/>
      <c r="C14" s="89" t="str">
        <f>IF($D19="","",IF(AND($A19="",$C19&lt;&gt;""),$C19,IF(AND($A19&lt;&gt;"",$C19=""),$A19,IF(AND($A19="",$C19=""),"",IF(LEFT($D19,1)&lt;RIGHT($D19,1),$A19,$C19)))))</f>
        <v>Štrohalm Martin {Sokol Semily}-U17</v>
      </c>
      <c r="D14" s="48" t="s">
        <v>410</v>
      </c>
      <c r="E14" s="95"/>
    </row>
    <row r="15" spans="1:6" ht="13.8" thickTop="1" x14ac:dyDescent="0.25">
      <c r="A15" s="100" t="s">
        <v>131</v>
      </c>
      <c r="B15" s="93"/>
      <c r="C15" s="88"/>
      <c r="D15" s="45"/>
      <c r="E15" s="15"/>
    </row>
    <row r="16" spans="1:6" ht="13.8" thickBot="1" x14ac:dyDescent="0.3">
      <c r="A16" s="97" t="str">
        <f>IF(AND($D11="",$A11="",$C11=""),"",IF(AND($A11="",$C11&lt;&gt;""),$C11,IF(AND($A11&lt;&gt;"",$C11=""),$A11,IF(AND($A11="",$C11=""),"",IF(LEFT($D11,1)&lt;RIGHT($D11,1),$A11,$C11)))))</f>
        <v>Motl Matyáš   {KMST Liberec}-U15</v>
      </c>
      <c r="B16" s="94"/>
      <c r="C16" s="89" t="str">
        <f>IF(AND($D12="",$A12="",$C12=""),"",IF(AND($A12="",$C12&lt;&gt;""),$C12,IF(AND($A12&lt;&gt;"",$C12=""),$A12,IF(AND($A12="",$C12=""),"",IF(LEFT($D12,1)&lt;RIGHT($D12,1),$A12,$C12)))))</f>
        <v>Vedral Lukáš {PINK Liberec}-U15</v>
      </c>
      <c r="D16" s="48" t="s">
        <v>407</v>
      </c>
      <c r="E16" s="95"/>
    </row>
    <row r="17" spans="1:6" ht="13.8" thickTop="1" x14ac:dyDescent="0.25">
      <c r="A17" s="100" t="s">
        <v>132</v>
      </c>
      <c r="B17" s="93"/>
      <c r="D17" s="117"/>
      <c r="E17" s="15"/>
    </row>
    <row r="18" spans="1:6" x14ac:dyDescent="0.25">
      <c r="A18" s="96" t="str">
        <f>IF(AND($D6="",$A6="",$C6=""),"",IF(AND($A6="",$C6&lt;&gt;""),$C6,IF(AND($A6&lt;&gt;"",$C6=""),$A6,IF($D6="","",IF(LEFT($D6,1)&gt;RIGHT($D6,1),$A6,$C6)))))</f>
        <v>Fajstauer Michal {Sokol Víchová}-U15</v>
      </c>
      <c r="B18" s="93"/>
      <c r="C18" s="7" t="str">
        <f>IF(AND($D7="",$A7="",$C7=""),"",IF(AND($A7="",$C7&lt;&gt;""),$C7,IF(AND($A7&lt;&gt;"",$C7=""),$A7,IF($D7="","",IF(LEFT($D7,1)&gt;RIGHT($D7,1),$A7,$C7)))))</f>
        <v>Cyprián Ondřej {KMST Liberec}-U13</v>
      </c>
      <c r="D18" s="45" t="s">
        <v>406</v>
      </c>
      <c r="E18" s="15"/>
    </row>
    <row r="19" spans="1:6" ht="13.8" thickBot="1" x14ac:dyDescent="0.3">
      <c r="A19" s="97" t="str">
        <f>IF(AND($D8="",$A8="",$C8=""),"",IF(AND($A8="",$C8&lt;&gt;""),$C8,IF(AND($A8&lt;&gt;"",$C8=""),$A8,IF($D8="","",IF(LEFT($D8,1)&gt;RIGHT($D8,1),$A8,$C8)))))</f>
        <v>Štrohalm Martin {Sokol Semily}-U17</v>
      </c>
      <c r="B19" s="94"/>
      <c r="C19" s="89" t="str">
        <f>IF(AND($D9="",$A9="",$C9=""),"",IF(AND($A9="",$C9&lt;&gt;""),$C9,IF(AND($A9&lt;&gt;"",$C9=""),$A9,IF($D9="","",IF(LEFT($D9,1)&gt;RIGHT($D9,1),$A9,$C9)))))</f>
        <v>Krejčík Jan {B.  Jablonec n. N.}-U13</v>
      </c>
      <c r="D19" s="48" t="s">
        <v>408</v>
      </c>
      <c r="E19" s="95"/>
    </row>
    <row r="20" spans="1:6" ht="13.8" thickTop="1" x14ac:dyDescent="0.25">
      <c r="A20" s="100" t="s">
        <v>143</v>
      </c>
      <c r="B20" s="93"/>
      <c r="D20" s="45"/>
      <c r="E20" s="15"/>
    </row>
    <row r="21" spans="1:6" ht="13.8" thickBot="1" x14ac:dyDescent="0.3">
      <c r="A21" s="97" t="str">
        <f>IF(AND($D11="",$A11="",$C11=""),"",IF(AND($A11="",$C11&lt;&gt;""),$C11,IF(AND($A11&lt;&gt;"",$C11=""),$A11,IF(AND($A11="",$C11=""),"",IF(LEFT($D11,1)&gt;RIGHT($D11,1),$A11,$C11)))))</f>
        <v>Maršík Dominik {KMST Liberec}-U13</v>
      </c>
      <c r="B21" s="94"/>
      <c r="C21" s="89" t="str">
        <f>IF(AND($D12="",$A12="",$C12=""),"",IF(AND($A12="",$C12&lt;&gt;""),$C12,IF(AND($A12&lt;&gt;"",$C12=""),$A12,IF(AND($A12="",$C12=""),"",IF(LEFT($D12,1)&gt;RIGHT($D12,1),$A12,$C12)))))</f>
        <v>Jungmann Matěj  {KMST Liberec}-U11</v>
      </c>
      <c r="D21" s="48" t="s">
        <v>407</v>
      </c>
      <c r="E21" s="95"/>
      <c r="F21" s="88"/>
    </row>
    <row r="22" spans="1:6" ht="13.8" thickTop="1" x14ac:dyDescent="0.25">
      <c r="A22" s="100" t="s">
        <v>134</v>
      </c>
      <c r="B22" s="93"/>
      <c r="D22" s="45"/>
      <c r="E22" s="15"/>
      <c r="F22" s="88"/>
    </row>
    <row r="23" spans="1:6" ht="13.8" thickBot="1" x14ac:dyDescent="0.3">
      <c r="A23" s="97" t="str">
        <f>IF($D18="","",IF(AND($A18="",$C18&lt;&gt;""),C18,IF(AND($A18&lt;&gt;"",$C18=""),A18,IF(AND($A18="",$C18=""),"",IF(LEFT($D18,1)&gt;RIGHT($D18,1),A18,C18)))))</f>
        <v>Fajstauer Michal {Sokol Víchová}-U15</v>
      </c>
      <c r="B23" s="94"/>
      <c r="C23" s="89" t="str">
        <f>IF($D19="","",IF(AND($A19="",$C19&lt;&gt;""),$C19,IF(AND($A19&lt;&gt;"",$C19=""),$A19,IF(AND($A19="",$C19=""),"",IF(LEFT($D19,1)&gt;RIGHT($D19,1),$A19,$C19)))))</f>
        <v>Krejčík Jan {B.  Jablonec n. N.}-U13</v>
      </c>
      <c r="D23" s="48" t="s">
        <v>410</v>
      </c>
      <c r="E23" s="95"/>
      <c r="F23" s="88"/>
    </row>
    <row r="24" spans="1:6" ht="14.4" thickTop="1" thickBot="1" x14ac:dyDescent="0.3">
      <c r="A24" s="97" t="str">
        <f>IF($D23="","",IF(AND($A23="",$C23&lt;&gt;""),C23,IF(AND($A23&lt;&gt;"",$C23=""),A23,IF(AND($A23="",$C23=""),"",IF(LEFT($D23,1)&gt;RIGHT($D23,1),A23,C23)))))</f>
        <v>Fajstauer Michal {Sokol Víchová}-U15</v>
      </c>
      <c r="B24" s="94"/>
      <c r="C24" s="101" t="s">
        <v>37</v>
      </c>
      <c r="D24" s="85"/>
      <c r="E24" s="95"/>
      <c r="F24" s="88"/>
    </row>
    <row r="25" spans="1:6" ht="14.4" thickTop="1" thickBot="1" x14ac:dyDescent="0.3">
      <c r="A25" s="102" t="str">
        <f>IF($D23="","",IF(AND($A23="",$C23&lt;&gt;""),C23,IF(AND($A23&lt;&gt;"",$C23=""),A23,IF(AND($A23="",$C23=""),"",IF(LEFT($D23,1)&lt;RIGHT($D23,1),A23,C23)))))</f>
        <v>Krejčík Jan {B.  Jablonec n. N.}-U13</v>
      </c>
      <c r="B25" s="103"/>
      <c r="C25" s="101" t="s">
        <v>41</v>
      </c>
      <c r="D25" s="86"/>
      <c r="E25" s="105"/>
      <c r="F25" s="88"/>
    </row>
    <row r="26" spans="1:6" ht="14.4" thickTop="1" thickBot="1" x14ac:dyDescent="0.3">
      <c r="A26" s="102" t="str">
        <f>IF(AND($D14="",$A14="",$C14=""),"",IF(AND($A14="",$C14&lt;&gt;""),$C14,IF(AND($A14&lt;&gt;"",$C14=""),$A14,IF(AND($A14="",$C14=""),"",IF(LEFT($D14,1)&gt;RIGHT($D14,1),$A14,$C14)))))</f>
        <v>Cyprián Ondřej {KMST Liberec}-U13</v>
      </c>
      <c r="B26" s="103"/>
      <c r="C26" s="101" t="s">
        <v>39</v>
      </c>
      <c r="D26" s="86"/>
      <c r="E26" s="105"/>
      <c r="F26" s="88"/>
    </row>
    <row r="27" spans="1:6" ht="14.4" thickTop="1" thickBot="1" x14ac:dyDescent="0.3">
      <c r="A27" s="102" t="str">
        <f>IF(AND($D14="",$A14="",$C14=""),"",IF(AND($A14="",$C14&lt;&gt;""),$C14,IF(AND($A14&lt;&gt;"",$C14=""),$A14,IF(AND($A14="",$C14=""),"",IF(LEFT($D14,1)&lt;RIGHT($D14,1),$A14,$C14)))))</f>
        <v>Štrohalm Martin {Sokol Semily}-U17</v>
      </c>
      <c r="B27" s="103"/>
      <c r="C27" s="101" t="s">
        <v>42</v>
      </c>
      <c r="D27" s="86"/>
      <c r="E27" s="105"/>
      <c r="F27" s="88"/>
    </row>
    <row r="28" spans="1:6" ht="14.4" thickTop="1" thickBot="1" x14ac:dyDescent="0.3">
      <c r="A28" s="102" t="str">
        <f>IF(AND($D21="",$A21="",$C21=""),"",IF(AND($A21="",$C21&lt;&gt;""),$C21,IF(AND($A21&lt;&gt;"",$C21=""),$A21,IF(AND($A21="",$C21=""),"",IF(LEFT($D21,1)&gt;RIGHT($D21,1),$A21,$C21)))))</f>
        <v>Jungmann Matěj  {KMST Liberec}-U11</v>
      </c>
      <c r="B28" s="103"/>
      <c r="C28" s="101" t="s">
        <v>38</v>
      </c>
      <c r="D28" s="87"/>
      <c r="E28" s="105"/>
      <c r="F28" s="88"/>
    </row>
    <row r="29" spans="1:6" ht="14.4" thickTop="1" thickBot="1" x14ac:dyDescent="0.3">
      <c r="A29" s="102" t="str">
        <f>IF(AND($D21="",$A21="",$C21=""),"",IF(AND($A21="",$C21&lt;&gt;""),$C21,IF(AND($A21&lt;&gt;"",$C21=""),$A21,IF(AND($A21="",$C21=""),"",IF(LEFT($D21,1)&lt;RIGHT($D21,1),$A21,$C21)))))</f>
        <v>Maršík Dominik {KMST Liberec}-U13</v>
      </c>
      <c r="B29" s="103"/>
      <c r="C29" s="101" t="s">
        <v>43</v>
      </c>
      <c r="D29" s="87"/>
      <c r="E29" s="105"/>
    </row>
    <row r="30" spans="1:6" ht="14.4" thickTop="1" thickBot="1" x14ac:dyDescent="0.3">
      <c r="A30" s="102" t="str">
        <f>IF(AND($D16="",$A16="",$C16=""),"",IF(AND($A16="",$C16&lt;&gt;""),$C16,IF(AND($A16&lt;&gt;"",$C16=""),$A16,IF(AND($A16="",$C16=""),"",IF(LEFT($D16,1)&gt;RIGHT($D16,1),$A16,$C16)))))</f>
        <v>Vedral Lukáš {PINK Liberec}-U15</v>
      </c>
      <c r="B30" s="103"/>
      <c r="C30" s="101" t="s">
        <v>40</v>
      </c>
      <c r="D30" s="86"/>
      <c r="E30" s="105"/>
      <c r="F30" s="88"/>
    </row>
    <row r="31" spans="1:6" ht="14.4" thickTop="1" thickBot="1" x14ac:dyDescent="0.3">
      <c r="A31" s="102" t="str">
        <f>IF(AND($D16="",$A16="",$C16=""),"",IF(AND($A16="",$C16&lt;&gt;""),$C16,IF(AND($A16&lt;&gt;"",$C16=""),$A16,IF(AND($A16="",$C16=""),"",IF(LEFT($D16,1)&lt;RIGHT($D16,1),$A16,$C16)))))</f>
        <v>Motl Matyáš   {KMST Liberec}-U15</v>
      </c>
      <c r="B31" s="103"/>
      <c r="C31" s="101" t="s">
        <v>44</v>
      </c>
      <c r="D31" s="87"/>
      <c r="E31" s="105"/>
    </row>
    <row r="32" spans="1:6" ht="13.8" thickTop="1" x14ac:dyDescent="0.25"/>
    <row r="44" spans="4:4" x14ac:dyDescent="0.25">
      <c r="D44" s="88" t="s">
        <v>45</v>
      </c>
    </row>
  </sheetData>
  <sheetProtection sheet="1" objects="1" scenarios="1"/>
  <mergeCells count="3">
    <mergeCell ref="B1:E1"/>
    <mergeCell ref="B2:E2"/>
    <mergeCell ref="B3:E3"/>
  </mergeCells>
  <dataValidations count="1">
    <dataValidation type="list" allowBlank="1" showInputMessage="1" showErrorMessage="1" sqref="A15 C6:C9 A6:A9 C15" xr:uid="{00000000-0002-0000-1500-000000000000}">
      <formula1>seznam_mladsi</formula1>
    </dataValidation>
  </dataValidation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53">
    <pageSetUpPr fitToPage="1"/>
  </sheetPr>
  <dimension ref="A1:D40"/>
  <sheetViews>
    <sheetView showGridLines="0" showZeros="0" workbookViewId="0">
      <selection activeCell="D16" sqref="D16"/>
    </sheetView>
  </sheetViews>
  <sheetFormatPr defaultColWidth="9.109375" defaultRowHeight="10.199999999999999" x14ac:dyDescent="0.2"/>
  <cols>
    <col min="1" max="4" width="37.88671875" style="17" customWidth="1"/>
    <col min="5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'Divize_D-A'!B3:E3</f>
        <v>Divize D - o 1. - 8. místo</v>
      </c>
      <c r="C4" s="177"/>
      <c r="D4" s="39"/>
    </row>
    <row r="5" spans="1:4" ht="8.25" customHeight="1" x14ac:dyDescent="0.2"/>
    <row r="6" spans="1:4" ht="15" customHeight="1" x14ac:dyDescent="0.25">
      <c r="A6" s="50" t="str">
        <f>'Divize_D-A'!A5</f>
        <v>o 1.-8. místo</v>
      </c>
    </row>
    <row r="7" spans="1:4" ht="15" customHeight="1" x14ac:dyDescent="0.2">
      <c r="A7" s="36" t="str">
        <f>IF('Divize_D-A'!A6="","",'Divize_D-A'!A6)</f>
        <v>Fajstauer Michal {Sokol Víchová}-U15</v>
      </c>
    </row>
    <row r="8" spans="1:4" ht="15" customHeight="1" x14ac:dyDescent="0.2">
      <c r="A8" s="37"/>
      <c r="B8" s="36" t="str">
        <f>'Divize_D-A'!A18</f>
        <v>Fajstauer Michal {Sokol Víchová}-U15</v>
      </c>
    </row>
    <row r="9" spans="1:4" ht="15" customHeight="1" x14ac:dyDescent="0.2">
      <c r="A9" s="35" t="str">
        <f>IF('Divize_D-A'!C6="","",'Divize_D-A'!C6)</f>
        <v>Motl Matyáš   {KMST Liberec}-U15</v>
      </c>
      <c r="B9" s="18" t="str">
        <f>IF('Divize_D-A'!D6="","",IF(LEFT('Divize_D-A'!D6,1)&gt;RIGHT('Divize_D-A'!D6,1),'Divize_D-A'!D6,RIGHT('Divize_D-A'!D6,1)&amp;":"&amp;LEFT('Divize_D-A'!D6,1)))</f>
        <v>3 : 0</v>
      </c>
    </row>
    <row r="10" spans="1:4" ht="15" customHeight="1" x14ac:dyDescent="0.2">
      <c r="B10" s="37"/>
      <c r="C10" s="36" t="str">
        <f>'Divize_D-A'!A23</f>
        <v>Fajstauer Michal {Sokol Víchová}-U15</v>
      </c>
    </row>
    <row r="11" spans="1:4" ht="15" customHeight="1" x14ac:dyDescent="0.2">
      <c r="A11" s="36" t="str">
        <f>IF('Divize_D-A'!A7="","",'Divize_D-A'!A7)</f>
        <v>Cyprián Ondřej {KMST Liberec}-U13</v>
      </c>
      <c r="B11" s="37"/>
      <c r="C11" s="18" t="str">
        <f>IF('Divize_D-A'!D18="","",IF(LEFT('Divize_D-A'!D18,1)&gt;RIGHT('Divize_D-A'!D18,1),'Divize_D-A'!D18,RIGHT('Divize_D-A'!D18,1)&amp;":"&amp;LEFT('Divize_D-A'!D18,1)))</f>
        <v>3 : 0</v>
      </c>
    </row>
    <row r="12" spans="1:4" ht="15" customHeight="1" x14ac:dyDescent="0.2">
      <c r="A12" s="37"/>
      <c r="B12" s="35" t="str">
        <f>'Divize_D-A'!C18</f>
        <v>Cyprián Ondřej {KMST Liberec}-U13</v>
      </c>
      <c r="C12" s="37"/>
    </row>
    <row r="13" spans="1:4" ht="15" customHeight="1" x14ac:dyDescent="0.2">
      <c r="A13" s="35" t="str">
        <f>IF('Divize_D-A'!C7="","",'Divize_D-A'!C7)</f>
        <v>Maršík Dominik {KMST Liberec}-U13</v>
      </c>
      <c r="B13" s="34" t="str">
        <f>IF('Divize_D-A'!D7="","",IF(LEFT('Divize_D-A'!D7,1)&gt;RIGHT('Divize_D-A'!D7,1),'Divize_D-A'!D7,RIGHT('Divize_D-A'!D7,1)&amp;":"&amp;LEFT('Divize_D-A'!D7,1)))</f>
        <v>3 : 1</v>
      </c>
      <c r="C13" s="37"/>
    </row>
    <row r="14" spans="1:4" ht="15" customHeight="1" x14ac:dyDescent="0.2">
      <c r="C14" s="37"/>
      <c r="D14" s="36" t="str">
        <f>'Divize_D-A'!A24</f>
        <v>Fajstauer Michal {Sokol Víchová}-U15</v>
      </c>
    </row>
    <row r="15" spans="1:4" ht="15" customHeight="1" x14ac:dyDescent="0.2">
      <c r="A15" s="36" t="str">
        <f>IF('Divize_D-A'!A8="","",'Divize_D-A'!A8)</f>
        <v>Štrohalm Martin {Sokol Semily}-U17</v>
      </c>
      <c r="C15" s="37"/>
      <c r="D15" s="34" t="str">
        <f>IF('Divize_D-A'!D23="","",IF(LEFT('Divize_D-A'!D23,1)&gt;RIGHT('Divize_D-A'!D23,1),'Divize_D-A'!D23,RIGHT('Divize_D-A'!D23,1)&amp;":"&amp;LEFT('Divize_D-A'!D23,1)))</f>
        <v>3 : 1</v>
      </c>
    </row>
    <row r="16" spans="1:4" ht="15" customHeight="1" x14ac:dyDescent="0.2">
      <c r="A16" s="37"/>
      <c r="B16" s="36" t="str">
        <f>'Divize_D-A'!A19</f>
        <v>Štrohalm Martin {Sokol Semily}-U17</v>
      </c>
      <c r="C16" s="37"/>
    </row>
    <row r="17" spans="1:4" ht="15" customHeight="1" x14ac:dyDescent="0.2">
      <c r="A17" s="35" t="str">
        <f>IF('Divize_D-A'!C8="","",'Divize_D-A'!C8)</f>
        <v>Vedral Lukáš {PINK Liberec}-U15</v>
      </c>
      <c r="B17" s="18" t="str">
        <f>IF('Divize_D-A'!D8="","",IF(LEFT('Divize_D-A'!D8,1)&gt;RIGHT('Divize_D-A'!D8,1),'Divize_D-A'!D8,RIGHT('Divize_D-A'!D8,1)&amp;":"&amp;LEFT('Divize_D-A'!D8,1)))</f>
        <v>3 : 1</v>
      </c>
      <c r="C17" s="37"/>
    </row>
    <row r="18" spans="1:4" ht="15" customHeight="1" x14ac:dyDescent="0.2">
      <c r="B18" s="37"/>
      <c r="C18" s="35" t="str">
        <f>'Divize_D-A'!C23</f>
        <v>Krejčík Jan {B.  Jablonec n. N.}-U13</v>
      </c>
    </row>
    <row r="19" spans="1:4" ht="15" customHeight="1" x14ac:dyDescent="0.2">
      <c r="A19" s="36" t="str">
        <f>IF('Divize_D-A'!A9="","",'Divize_D-A'!A9)</f>
        <v>Jungmann Matěj  {KMST Liberec}-U11</v>
      </c>
      <c r="B19" s="37"/>
      <c r="C19" s="34" t="str">
        <f>IF('Divize_D-A'!D19="","",IF(LEFT('Divize_D-A'!D19,1)&gt;RIGHT('Divize_D-A'!D19,1),'Divize_D-A'!D19,RIGHT('Divize_D-A'!D19,1)&amp;":"&amp;LEFT('Divize_D-A'!D19,1)))</f>
        <v>3:0</v>
      </c>
    </row>
    <row r="20" spans="1:4" ht="15" customHeight="1" x14ac:dyDescent="0.2">
      <c r="A20" s="37"/>
      <c r="B20" s="35" t="str">
        <f>'Divize_D-A'!C19</f>
        <v>Krejčík Jan {B.  Jablonec n. N.}-U13</v>
      </c>
    </row>
    <row r="21" spans="1:4" ht="15" customHeight="1" x14ac:dyDescent="0.2">
      <c r="A21" s="35" t="str">
        <f>IF('Divize_D-A'!C9="","",'Divize_D-A'!C9)</f>
        <v>Krejčík Jan {B.  Jablonec n. N.}-U13</v>
      </c>
      <c r="B21" s="34" t="str">
        <f>IF('Divize_D-A'!D9="","",IF(LEFT('Divize_D-A'!D9,1)&gt;RIGHT('Divize_D-A'!D9,1),'Divize_D-A'!D9,RIGHT('Divize_D-A'!D9,1)&amp;":"&amp;LEFT('Divize_D-A'!D9,1)))</f>
        <v>3:2</v>
      </c>
    </row>
    <row r="22" spans="1:4" ht="15" customHeight="1" x14ac:dyDescent="0.2"/>
    <row r="23" spans="1:4" ht="15" customHeight="1" x14ac:dyDescent="0.25">
      <c r="A23" s="50" t="str">
        <f>'Divize_D-A'!A10</f>
        <v>o 5.-8. místo</v>
      </c>
    </row>
    <row r="24" spans="1:4" ht="15" customHeight="1" x14ac:dyDescent="0.2">
      <c r="A24" s="36" t="str">
        <f>IF('Divize_D-A'!A11="","",'Divize_D-A'!A11)</f>
        <v>Motl Matyáš   {KMST Liberec}-U15</v>
      </c>
      <c r="C24" s="34" t="str">
        <f>IF('Divize_D-A'!D57="","",IF(LEFT('Divize_D-A'!D57,1)&gt;RIGHT('Divize_D-A'!D57,1),'Divize_D-A'!D57,RIGHT('Divize_D-A'!D57,1)&amp;":"&amp;LEFT('Divize_D-A'!D57,1)))</f>
        <v/>
      </c>
      <c r="D24" s="34"/>
    </row>
    <row r="25" spans="1:4" ht="15" customHeight="1" x14ac:dyDescent="0.2">
      <c r="A25" s="37"/>
      <c r="B25" s="36" t="str">
        <f>'Divize_D-A'!A21</f>
        <v>Maršík Dominik {KMST Liberec}-U13</v>
      </c>
      <c r="D25" s="16"/>
    </row>
    <row r="26" spans="1:4" ht="15" customHeight="1" x14ac:dyDescent="0.2">
      <c r="A26" s="35" t="str">
        <f>IF('Divize_D-A'!C11="","",'Divize_D-A'!C11)</f>
        <v>Maršík Dominik {KMST Liberec}-U13</v>
      </c>
      <c r="B26" s="18" t="str">
        <f>IF('Divize_D-A'!D11="","",IF(LEFT('Divize_D-A'!D11,1)&gt;RIGHT('Divize_D-A'!D11,1),'Divize_D-A'!D11,RIGHT('Divize_D-A'!D11,1)&amp;":"&amp;LEFT('Divize_D-A'!D11,1)))</f>
        <v>3:0</v>
      </c>
      <c r="D26" s="16"/>
    </row>
    <row r="27" spans="1:4" ht="15" customHeight="1" x14ac:dyDescent="0.2">
      <c r="B27" s="37"/>
      <c r="C27" s="36" t="str">
        <f>'Divize_D-A'!A28</f>
        <v>Jungmann Matěj  {KMST Liberec}-U11</v>
      </c>
      <c r="D27" s="16"/>
    </row>
    <row r="28" spans="1:4" ht="15" customHeight="1" x14ac:dyDescent="0.2">
      <c r="A28" s="36" t="str">
        <f>IF('Divize_D-A'!A12="","",'Divize_D-A'!A12)</f>
        <v>Vedral Lukáš {PINK Liberec}-U15</v>
      </c>
      <c r="B28" s="37"/>
      <c r="C28" s="34" t="str">
        <f>IF('Divize_D-A'!D21="","",IF(LEFT('Divize_D-A'!D21,1)&gt;RIGHT('Divize_D-A'!D21,1),'Divize_D-A'!D21,RIGHT('Divize_D-A'!D21,1)&amp;":"&amp;LEFT('Divize_D-A'!D21,1)))</f>
        <v>3:1</v>
      </c>
      <c r="D28" s="16"/>
    </row>
    <row r="29" spans="1:4" ht="15" customHeight="1" x14ac:dyDescent="0.2">
      <c r="A29" s="37"/>
      <c r="B29" s="35" t="str">
        <f>'Divize_D-A'!C21</f>
        <v>Jungmann Matěj  {KMST Liberec}-U11</v>
      </c>
      <c r="D29" s="16"/>
    </row>
    <row r="30" spans="1:4" ht="15" customHeight="1" x14ac:dyDescent="0.2">
      <c r="A30" s="35" t="str">
        <f>IF('Divize_D-A'!C12="","",'Divize_D-A'!C12)</f>
        <v>Jungmann Matěj  {KMST Liberec}-U11</v>
      </c>
      <c r="B30" s="34" t="str">
        <f>IF('Divize_D-A'!D12="","",IF(LEFT('Divize_D-A'!D12,1)&gt;RIGHT('Divize_D-A'!D12,1),'Divize_D-A'!D12,RIGHT('Divize_D-A'!D12,1)&amp;":"&amp;LEFT('Divize_D-A'!D12,1)))</f>
        <v>3:0</v>
      </c>
      <c r="D30" s="16"/>
    </row>
    <row r="31" spans="1:4" ht="15" customHeight="1" x14ac:dyDescent="0.2">
      <c r="D31" s="16"/>
    </row>
    <row r="32" spans="1:4" ht="15" customHeight="1" x14ac:dyDescent="0.25">
      <c r="A32" s="50" t="str">
        <f>'Divize_D-A'!A13</f>
        <v>o 3. 4. místo</v>
      </c>
      <c r="C32" s="16"/>
      <c r="D32" s="16"/>
    </row>
    <row r="33" spans="1:4" ht="15" customHeight="1" x14ac:dyDescent="0.2">
      <c r="A33" s="36" t="str">
        <f>IF('Divize_D-A'!A14="","",'Divize_D-A'!A14)</f>
        <v>Cyprián Ondřej {KMST Liberec}-U13</v>
      </c>
      <c r="C33" s="16"/>
      <c r="D33" s="16"/>
    </row>
    <row r="34" spans="1:4" ht="15" customHeight="1" x14ac:dyDescent="0.2">
      <c r="A34" s="37"/>
      <c r="B34" s="36" t="str">
        <f>'Divize_D-A'!A26</f>
        <v>Cyprián Ondřej {KMST Liberec}-U13</v>
      </c>
      <c r="C34" s="16"/>
      <c r="D34" s="16"/>
    </row>
    <row r="35" spans="1:4" ht="15" customHeight="1" x14ac:dyDescent="0.2">
      <c r="A35" s="35" t="str">
        <f>IF('Divize_D-A'!C14="","",'Divize_D-A'!C14)</f>
        <v>Štrohalm Martin {Sokol Semily}-U17</v>
      </c>
      <c r="B35" s="34" t="str">
        <f>IF('Divize_D-A'!D14="","",IF(LEFT('Divize_D-A'!D14,1)&gt;RIGHT('Divize_D-A'!D14,1),'Divize_D-A'!D14,RIGHT('Divize_D-A'!D14,1)&amp;":"&amp;LEFT('Divize_D-A'!D14,1)))</f>
        <v>3 : 1</v>
      </c>
      <c r="C35" s="16"/>
      <c r="D35" s="16"/>
    </row>
    <row r="36" spans="1:4" ht="15" customHeight="1" x14ac:dyDescent="0.2"/>
    <row r="37" spans="1:4" ht="15" customHeight="1" x14ac:dyDescent="0.25">
      <c r="A37" s="50" t="str">
        <f>'Divize_D-A'!A15</f>
        <v>o 7.-8. místo</v>
      </c>
      <c r="C37" s="16"/>
      <c r="D37" s="16"/>
    </row>
    <row r="38" spans="1:4" ht="15" customHeight="1" x14ac:dyDescent="0.2">
      <c r="A38" s="36" t="str">
        <f>IF('Divize_D-A'!A16="","",'Divize_D-A'!A16)</f>
        <v>Motl Matyáš   {KMST Liberec}-U15</v>
      </c>
      <c r="C38" s="16"/>
      <c r="D38" s="16"/>
    </row>
    <row r="39" spans="1:4" ht="15" customHeight="1" x14ac:dyDescent="0.2">
      <c r="A39" s="37"/>
      <c r="B39" s="36" t="str">
        <f>'Divize_D-A'!A30</f>
        <v>Vedral Lukáš {PINK Liberec}-U15</v>
      </c>
      <c r="C39" s="16"/>
      <c r="D39" s="16"/>
    </row>
    <row r="40" spans="1:4" ht="15" customHeight="1" x14ac:dyDescent="0.2">
      <c r="A40" s="35" t="str">
        <f>IF('Divize_D-A'!C16="","",'Divize_D-A'!C16)</f>
        <v>Vedral Lukáš {PINK Liberec}-U15</v>
      </c>
      <c r="B40" s="34" t="str">
        <f>IF('Divize_D-A'!D16="","",IF(LEFT('Divize_D-A'!D16,1)&gt;RIGHT('Divize_D-A'!D16,1),'Divize_D-A'!D16,RIGHT('Divize_D-A'!D16,1)&amp;":"&amp;LEFT('Divize_D-A'!D16,1)))</f>
        <v>3:1</v>
      </c>
      <c r="C40" s="16"/>
      <c r="D40" s="16"/>
    </row>
  </sheetData>
  <sheetProtection sheet="1" objects="1" scenarios="1"/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56">
    <pageSetUpPr fitToPage="1"/>
  </sheetPr>
  <dimension ref="A1:F44"/>
  <sheetViews>
    <sheetView workbookViewId="0">
      <selection activeCell="A6" sqref="A6"/>
    </sheetView>
  </sheetViews>
  <sheetFormatPr defaultColWidth="9.109375" defaultRowHeight="13.2" x14ac:dyDescent="0.25"/>
  <cols>
    <col min="1" max="1" width="36.44140625" style="7" customWidth="1"/>
    <col min="2" max="2" width="2.33203125" style="7" customWidth="1"/>
    <col min="3" max="3" width="34.4414062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3" t="s">
        <v>317</v>
      </c>
      <c r="C3" s="174"/>
      <c r="D3" s="174"/>
      <c r="E3" s="174"/>
      <c r="F3" s="6"/>
    </row>
    <row r="4" spans="1:6" ht="13.8" thickBot="1" x14ac:dyDescent="0.3">
      <c r="B4" s="89"/>
      <c r="D4" s="83" t="s">
        <v>9</v>
      </c>
      <c r="E4" s="83" t="s">
        <v>10</v>
      </c>
    </row>
    <row r="5" spans="1:6" ht="13.8" thickTop="1" x14ac:dyDescent="0.25">
      <c r="A5" s="90" t="s">
        <v>155</v>
      </c>
      <c r="B5" s="91"/>
      <c r="C5" s="92"/>
      <c r="D5" s="84"/>
      <c r="E5" s="15"/>
    </row>
    <row r="6" spans="1:6" x14ac:dyDescent="0.25">
      <c r="A6" s="106" t="s">
        <v>445</v>
      </c>
      <c r="B6" s="93"/>
      <c r="C6" s="107" t="s">
        <v>455</v>
      </c>
      <c r="D6" s="45" t="s">
        <v>406</v>
      </c>
      <c r="E6" s="15"/>
    </row>
    <row r="7" spans="1:6" x14ac:dyDescent="0.25">
      <c r="A7" s="106" t="s">
        <v>452</v>
      </c>
      <c r="B7" s="93"/>
      <c r="C7" s="107" t="s">
        <v>457</v>
      </c>
      <c r="D7" s="45" t="s">
        <v>409</v>
      </c>
      <c r="E7" s="15"/>
    </row>
    <row r="8" spans="1:6" x14ac:dyDescent="0.25">
      <c r="A8" s="106" t="s">
        <v>450</v>
      </c>
      <c r="B8" s="93"/>
      <c r="C8" s="107" t="s">
        <v>446</v>
      </c>
      <c r="D8" s="45" t="s">
        <v>406</v>
      </c>
      <c r="E8" s="15"/>
    </row>
    <row r="9" spans="1:6" ht="13.8" thickBot="1" x14ac:dyDescent="0.3">
      <c r="A9" s="108" t="s">
        <v>449</v>
      </c>
      <c r="B9" s="94"/>
      <c r="C9" s="109" t="s">
        <v>453</v>
      </c>
      <c r="D9" s="48" t="s">
        <v>406</v>
      </c>
      <c r="E9" s="95"/>
    </row>
    <row r="10" spans="1:6" ht="13.8" thickTop="1" x14ac:dyDescent="0.25">
      <c r="A10" s="90" t="s">
        <v>136</v>
      </c>
      <c r="B10" s="93"/>
      <c r="C10" s="92"/>
      <c r="D10" s="45"/>
      <c r="E10" s="15"/>
    </row>
    <row r="11" spans="1:6" x14ac:dyDescent="0.25">
      <c r="A11" s="96" t="str">
        <f>IF(AND($D6="",$A6="",$C6=""),"",IF(AND($A6="",$C6&lt;&gt;""),$C6,IF(AND($A6&lt;&gt;"",$C6=""),$A6,IF($D6="","",IF(LEFT($D6,1)&lt;RIGHT($D6,1),$A6,$C6)))))</f>
        <v>Petrusová Terezie  {Jiskra K. Šenov}-U13</v>
      </c>
      <c r="B11" s="93"/>
      <c r="C11" s="7" t="str">
        <f>IF(AND($D7="",$A7="",$C7=""),"",IF(AND($A7="",$C7&lt;&gt;""),$C7,IF(AND($A7&lt;&gt;"",$C7=""),$A7,IF($D7="","",IF(LEFT($D7,1)&lt;RIGHT($D7,1),$A7,$C7)))))</f>
        <v>Svoboda Daniel {STAR Turnov}-U15</v>
      </c>
      <c r="D11" s="45" t="s">
        <v>407</v>
      </c>
      <c r="E11" s="15"/>
    </row>
    <row r="12" spans="1:6" ht="13.8" thickBot="1" x14ac:dyDescent="0.3">
      <c r="A12" s="97" t="str">
        <f>IF(AND($D8="",$A8="",$C8=""),"",IF(AND($A8="",$C8&lt;&gt;""),$C8,IF(AND($A8&lt;&gt;"",$C8=""),$A8,IF($D8="","",IF(LEFT($D8,1)&lt;RIGHT($D8,1),$A8,$C8)))))</f>
        <v>Palečková Veronika {Jiskra Kam.Šenov}-U13</v>
      </c>
      <c r="B12" s="94"/>
      <c r="C12" s="89" t="str">
        <f>IF(AND($D9="",$A9="",$C9=""),"",IF(AND($A9="",$C9&lt;&gt;""),$C9,IF(AND($A9&lt;&gt;"",$C9=""),$A9,IF($D9="","",IF(LEFT($D9,1)&lt;RIGHT($D9,1),$A9,$C9)))))</f>
        <v>Daníček Zdenek {Jiskra Kam.Šenov}-U13</v>
      </c>
      <c r="D12" s="48" t="s">
        <v>407</v>
      </c>
      <c r="E12" s="95"/>
    </row>
    <row r="13" spans="1:6" ht="13.8" thickTop="1" x14ac:dyDescent="0.25">
      <c r="A13" s="98" t="s">
        <v>156</v>
      </c>
      <c r="B13" s="93"/>
      <c r="C13" s="99"/>
      <c r="D13" s="45"/>
      <c r="E13" s="15"/>
    </row>
    <row r="14" spans="1:6" ht="13.8" thickBot="1" x14ac:dyDescent="0.3">
      <c r="A14" s="97" t="str">
        <f>IF($D18="","",IF(AND($A18="",$C18&lt;&gt;""),C18,IF(AND($A18&lt;&gt;"",$C18=""),A18,IF(AND($A18="",$C18=""),"",IF(LEFT($D18,1)&lt;RIGHT($D18,1),A18,C18)))))</f>
        <v>Gajdoš Matyáš   {KMST Liberec}-U13</v>
      </c>
      <c r="B14" s="94"/>
      <c r="C14" s="89" t="str">
        <f>IF($D19="","",IF(AND($A19="",$C19&lt;&gt;""),$C19,IF(AND($A19&lt;&gt;"",$C19=""),$A19,IF(AND($A19="",$C19=""),"",IF(LEFT($D19,1)&lt;RIGHT($D19,1),$A19,$C19)))))</f>
        <v>Jungman Filip {PINK Liberec}-U15</v>
      </c>
      <c r="D14" s="48" t="s">
        <v>10</v>
      </c>
      <c r="E14" s="95"/>
    </row>
    <row r="15" spans="1:6" ht="13.8" thickTop="1" x14ac:dyDescent="0.25">
      <c r="A15" s="100" t="s">
        <v>138</v>
      </c>
      <c r="B15" s="93"/>
      <c r="C15" s="88"/>
      <c r="D15" s="45"/>
      <c r="E15" s="15"/>
    </row>
    <row r="16" spans="1:6" ht="13.8" thickBot="1" x14ac:dyDescent="0.3">
      <c r="A16" s="97" t="str">
        <f>IF(AND($D11="",$A11="",$C11=""),"",IF(AND($A11="",$C11&lt;&gt;""),$C11,IF(AND($A11&lt;&gt;"",$C11=""),$A11,IF(AND($A11="",$C11=""),"",IF(LEFT($D11,1)&lt;RIGHT($D11,1),$A11,$C11)))))</f>
        <v>Petrusová Terezie  {Jiskra K. Šenov}-U13</v>
      </c>
      <c r="B16" s="94"/>
      <c r="C16" s="89" t="str">
        <f>IF(AND($D12="",$A12="",$C12=""),"",IF(AND($A12="",$C12&lt;&gt;""),$C12,IF(AND($A12&lt;&gt;"",$C12=""),$A12,IF(AND($A12="",$C12=""),"",IF(LEFT($D12,1)&lt;RIGHT($D12,1),$A12,$C12)))))</f>
        <v>Palečková Veronika {Jiskra Kam.Šenov}-U13</v>
      </c>
      <c r="D16" s="48" t="s">
        <v>410</v>
      </c>
      <c r="E16" s="95"/>
    </row>
    <row r="17" spans="1:6" ht="13.8" thickTop="1" x14ac:dyDescent="0.25">
      <c r="A17" s="100" t="s">
        <v>139</v>
      </c>
      <c r="B17" s="93"/>
      <c r="D17" s="117"/>
      <c r="E17" s="15"/>
    </row>
    <row r="18" spans="1:6" x14ac:dyDescent="0.25">
      <c r="A18" s="96" t="str">
        <f>IF(AND($D6="",$A6="",$C6=""),"",IF(AND($A6="",$C6&lt;&gt;""),$C6,IF(AND($A6&lt;&gt;"",$C6=""),$A6,IF($D6="","",IF(LEFT($D6,1)&gt;RIGHT($D6,1),$A6,$C6)))))</f>
        <v>Gajdoš Matyáš   {KMST Liberec}-U13</v>
      </c>
      <c r="B18" s="93"/>
      <c r="C18" s="7" t="str">
        <f>IF(AND($D7="",$A7="",$C7=""),"",IF(AND($A7="",$C7&lt;&gt;""),$C7,IF(AND($A7&lt;&gt;"",$C7=""),$A7,IF($D7="","",IF(LEFT($D7,1)&gt;RIGHT($D7,1),$A7,$C7)))))</f>
        <v>Maršík Ondřej {KMST Liberec}-U15</v>
      </c>
      <c r="D18" s="45" t="s">
        <v>407</v>
      </c>
      <c r="E18" s="15"/>
    </row>
    <row r="19" spans="1:6" ht="13.8" thickBot="1" x14ac:dyDescent="0.3">
      <c r="A19" s="97" t="str">
        <f>IF(AND($D8="",$A8="",$C8=""),"",IF(AND($A8="",$C8&lt;&gt;""),$C8,IF(AND($A8&lt;&gt;"",$C8=""),$A8,IF($D8="","",IF(LEFT($D8,1)&gt;RIGHT($D8,1),$A8,$C8)))))</f>
        <v>Valášek Šimon {KMST Liberec}-U13</v>
      </c>
      <c r="B19" s="94"/>
      <c r="C19" s="89" t="str">
        <f>IF(AND($D9="",$A9="",$C9=""),"",IF(AND($A9="",$C9&lt;&gt;""),$C9,IF(AND($A9&lt;&gt;"",$C9=""),$A9,IF($D9="","",IF(LEFT($D9,1)&gt;RIGHT($D9,1),$A9,$C9)))))</f>
        <v>Jungman Filip {PINK Liberec}-U15</v>
      </c>
      <c r="D19" s="48" t="s">
        <v>410</v>
      </c>
      <c r="E19" s="95"/>
    </row>
    <row r="20" spans="1:6" ht="13.8" thickTop="1" x14ac:dyDescent="0.25">
      <c r="A20" s="100" t="s">
        <v>141</v>
      </c>
      <c r="B20" s="93"/>
      <c r="D20" s="45"/>
      <c r="E20" s="15"/>
    </row>
    <row r="21" spans="1:6" ht="13.8" thickBot="1" x14ac:dyDescent="0.3">
      <c r="A21" s="97" t="str">
        <f>IF(AND($D11="",$A11="",$C11=""),"",IF(AND($A11="",$C11&lt;&gt;""),$C11,IF(AND($A11&lt;&gt;"",$C11=""),$A11,IF(AND($A11="",$C11=""),"",IF(LEFT($D11,1)&gt;RIGHT($D11,1),$A11,$C11)))))</f>
        <v>Svoboda Daniel {STAR Turnov}-U15</v>
      </c>
      <c r="B21" s="94"/>
      <c r="C21" s="89" t="str">
        <f>IF(AND($D12="",$A12="",$C12=""),"",IF(AND($A12="",$C12&lt;&gt;""),$C12,IF(AND($A12&lt;&gt;"",$C12=""),$A12,IF(AND($A12="",$C12=""),"",IF(LEFT($D12,1)&gt;RIGHT($D12,1),$A12,$C12)))))</f>
        <v>Daníček Zdenek {Jiskra Kam.Šenov}-U13</v>
      </c>
      <c r="D21" s="48" t="s">
        <v>410</v>
      </c>
      <c r="E21" s="95"/>
      <c r="F21" s="88"/>
    </row>
    <row r="22" spans="1:6" ht="13.8" thickTop="1" x14ac:dyDescent="0.25">
      <c r="A22" s="100" t="s">
        <v>140</v>
      </c>
      <c r="B22" s="93"/>
      <c r="D22" s="45"/>
      <c r="E22" s="15"/>
      <c r="F22" s="88"/>
    </row>
    <row r="23" spans="1:6" ht="13.8" thickBot="1" x14ac:dyDescent="0.3">
      <c r="A23" s="97" t="str">
        <f>IF($D18="","",IF(AND($A18="",$C18&lt;&gt;""),C18,IF(AND($A18&lt;&gt;"",$C18=""),A18,IF(AND($A18="",$C18=""),"",IF(LEFT($D18,1)&gt;RIGHT($D18,1),A18,C18)))))</f>
        <v>Maršík Ondřej {KMST Liberec}-U15</v>
      </c>
      <c r="B23" s="94"/>
      <c r="C23" s="89" t="str">
        <f>IF($D19="","",IF(AND($A19="",$C19&lt;&gt;""),$C19,IF(AND($A19&lt;&gt;"",$C19=""),$A19,IF(AND($A19="",$C19=""),"",IF(LEFT($D19,1)&gt;RIGHT($D19,1),$A19,$C19)))))</f>
        <v>Valášek Šimon {KMST Liberec}-U13</v>
      </c>
      <c r="D23" s="48" t="s">
        <v>408</v>
      </c>
      <c r="E23" s="95"/>
      <c r="F23" s="88"/>
    </row>
    <row r="24" spans="1:6" ht="14.4" thickTop="1" thickBot="1" x14ac:dyDescent="0.3">
      <c r="A24" s="97" t="str">
        <f>IF($D23="","",IF(AND($A23="",$C23&lt;&gt;""),C23,IF(AND($A23&lt;&gt;"",$C23=""),A23,IF(AND($A23="",$C23=""),"",IF(LEFT($D23,1)&gt;RIGHT($D23,1),A23,C23)))))</f>
        <v>Valášek Šimon {KMST Liberec}-U13</v>
      </c>
      <c r="B24" s="94"/>
      <c r="C24" s="101" t="s">
        <v>47</v>
      </c>
      <c r="D24" s="85"/>
      <c r="E24" s="95"/>
      <c r="F24" s="88"/>
    </row>
    <row r="25" spans="1:6" ht="14.4" thickTop="1" thickBot="1" x14ac:dyDescent="0.3">
      <c r="A25" s="102" t="str">
        <f>IF($D23="","",IF(AND($A23="",$C23&lt;&gt;""),C23,IF(AND($A23&lt;&gt;"",$C23=""),A23,IF(AND($A23="",$C23=""),"",IF(LEFT($D23,1)&lt;RIGHT($D23,1),A23,C23)))))</f>
        <v>Maršík Ondřej {KMST Liberec}-U15</v>
      </c>
      <c r="B25" s="103"/>
      <c r="C25" s="101" t="s">
        <v>48</v>
      </c>
      <c r="D25" s="86"/>
      <c r="E25" s="105"/>
      <c r="F25" s="88"/>
    </row>
    <row r="26" spans="1:6" ht="14.4" thickTop="1" thickBot="1" x14ac:dyDescent="0.3">
      <c r="A26" s="102" t="str">
        <f>IF(AND($D14="",$A14="",$C14=""),"",IF(AND($A14="",$C14&lt;&gt;""),$C14,IF(AND($A14&lt;&gt;"",$C14=""),$A14,IF(AND($A14="",$C14=""),"",IF(LEFT($D14,1)&gt;RIGHT($D14,1),$A14,$C14)))))</f>
        <v>Gajdoš Matyáš   {KMST Liberec}-U13</v>
      </c>
      <c r="B26" s="103"/>
      <c r="C26" s="101" t="s">
        <v>49</v>
      </c>
      <c r="D26" s="86"/>
      <c r="E26" s="105"/>
      <c r="F26" s="88"/>
    </row>
    <row r="27" spans="1:6" ht="14.4" thickTop="1" thickBot="1" x14ac:dyDescent="0.3">
      <c r="A27" s="102" t="str">
        <f>IF(AND($D14="",$A14="",$C14=""),"",IF(AND($A14="",$C14&lt;&gt;""),$C14,IF(AND($A14&lt;&gt;"",$C14=""),$A14,IF(AND($A14="",$C14=""),"",IF(LEFT($D14,1)&lt;RIGHT($D14,1),$A14,$C14)))))</f>
        <v>Jungman Filip {PINK Liberec}-U15</v>
      </c>
      <c r="B27" s="103"/>
      <c r="C27" s="101" t="s">
        <v>50</v>
      </c>
      <c r="D27" s="86"/>
      <c r="E27" s="105"/>
      <c r="F27" s="88"/>
    </row>
    <row r="28" spans="1:6" ht="14.4" thickTop="1" thickBot="1" x14ac:dyDescent="0.3">
      <c r="A28" s="102" t="str">
        <f>IF(AND($D21="",$A21="",$C21=""),"",IF(AND($A21="",$C21&lt;&gt;""),$C21,IF(AND($A21&lt;&gt;"",$C21=""),$A21,IF(AND($A21="",$C21=""),"",IF(LEFT($D21,1)&gt;RIGHT($D21,1),$A21,$C21)))))</f>
        <v>Svoboda Daniel {STAR Turnov}-U15</v>
      </c>
      <c r="B28" s="103"/>
      <c r="C28" s="101" t="s">
        <v>51</v>
      </c>
      <c r="D28" s="87"/>
      <c r="E28" s="105"/>
      <c r="F28" s="88"/>
    </row>
    <row r="29" spans="1:6" ht="14.4" thickTop="1" thickBot="1" x14ac:dyDescent="0.3">
      <c r="A29" s="102" t="str">
        <f>IF(AND($D21="",$A21="",$C21=""),"",IF(AND($A21="",$C21&lt;&gt;""),$C21,IF(AND($A21&lt;&gt;"",$C21=""),$A21,IF(AND($A21="",$C21=""),"",IF(LEFT($D21,1)&lt;RIGHT($D21,1),$A21,$C21)))))</f>
        <v>Daníček Zdenek {Jiskra Kam.Šenov}-U13</v>
      </c>
      <c r="B29" s="103"/>
      <c r="C29" s="101" t="s">
        <v>154</v>
      </c>
      <c r="D29" s="87"/>
      <c r="E29" s="105"/>
    </row>
    <row r="30" spans="1:6" ht="14.4" thickTop="1" thickBot="1" x14ac:dyDescent="0.3">
      <c r="A30" s="102" t="str">
        <f>IF(AND($D16="",$A16="",$C16=""),"",IF(AND($A16="",$C16&lt;&gt;""),$C16,IF(AND($A16&lt;&gt;"",$C16=""),$A16,IF(AND($A16="",$C16=""),"",IF(LEFT($D16,1)&gt;RIGHT($D16,1),$A16,$C16)))))</f>
        <v>Petrusová Terezie  {Jiskra K. Šenov}-U13</v>
      </c>
      <c r="B30" s="103"/>
      <c r="C30" s="101" t="s">
        <v>53</v>
      </c>
      <c r="D30" s="86"/>
      <c r="E30" s="105"/>
      <c r="F30" s="88"/>
    </row>
    <row r="31" spans="1:6" ht="14.4" thickTop="1" thickBot="1" x14ac:dyDescent="0.3">
      <c r="A31" s="102" t="str">
        <f>IF(AND($D16="",$A16="",$C16=""),"",IF(AND($A16="",$C16&lt;&gt;""),$C16,IF(AND($A16&lt;&gt;"",$C16=""),$A16,IF(AND($A16="",$C16=""),"",IF(LEFT($D16,1)&lt;RIGHT($D16,1),$A16,$C16)))))</f>
        <v>Palečková Veronika {Jiskra Kam.Šenov}-U13</v>
      </c>
      <c r="B31" s="103"/>
      <c r="C31" s="101" t="s">
        <v>54</v>
      </c>
      <c r="D31" s="87"/>
      <c r="E31" s="105"/>
    </row>
    <row r="32" spans="1:6" ht="13.8" thickTop="1" x14ac:dyDescent="0.25"/>
    <row r="44" spans="4:4" x14ac:dyDescent="0.25">
      <c r="D44" s="88" t="s">
        <v>45</v>
      </c>
    </row>
  </sheetData>
  <sheetProtection sheet="1" objects="1" scenarios="1"/>
  <mergeCells count="3">
    <mergeCell ref="B1:E1"/>
    <mergeCell ref="B2:E2"/>
    <mergeCell ref="B3:E3"/>
  </mergeCells>
  <dataValidations count="1">
    <dataValidation type="list" allowBlank="1" showInputMessage="1" showErrorMessage="1" sqref="A15 C6:C9 A6:A9 C15" xr:uid="{00000000-0002-0000-1700-000000000000}">
      <formula1>seznam_mladsi</formula1>
    </dataValidation>
  </dataValidation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57">
    <pageSetUpPr fitToPage="1"/>
  </sheetPr>
  <dimension ref="A1:D40"/>
  <sheetViews>
    <sheetView showGridLines="0" showZeros="0" workbookViewId="0">
      <selection activeCell="D17" sqref="D17"/>
    </sheetView>
  </sheetViews>
  <sheetFormatPr defaultColWidth="9.109375" defaultRowHeight="10.199999999999999" x14ac:dyDescent="0.2"/>
  <cols>
    <col min="1" max="4" width="37.88671875" style="17" customWidth="1"/>
    <col min="5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'Divize_D-B'!B3:E3</f>
        <v>Divize D - o 9. - 16. místo</v>
      </c>
      <c r="C4" s="177"/>
      <c r="D4" s="39"/>
    </row>
    <row r="5" spans="1:4" ht="8.25" customHeight="1" x14ac:dyDescent="0.2"/>
    <row r="6" spans="1:4" ht="15" customHeight="1" x14ac:dyDescent="0.25">
      <c r="A6" s="50" t="str">
        <f>'Divize_D-B'!A5</f>
        <v>o 9.-16 místo</v>
      </c>
    </row>
    <row r="7" spans="1:4" ht="15" customHeight="1" x14ac:dyDescent="0.2">
      <c r="A7" s="36" t="str">
        <f>IF('Divize_D-B'!A6="","",'Divize_D-B'!A6)</f>
        <v>Gajdoš Matyáš   {KMST Liberec}-U13</v>
      </c>
    </row>
    <row r="8" spans="1:4" ht="15" customHeight="1" x14ac:dyDescent="0.2">
      <c r="A8" s="37"/>
      <c r="B8" s="36" t="str">
        <f>'Divize_D-B'!A18</f>
        <v>Gajdoš Matyáš   {KMST Liberec}-U13</v>
      </c>
    </row>
    <row r="9" spans="1:4" ht="15" customHeight="1" x14ac:dyDescent="0.2">
      <c r="A9" s="35" t="str">
        <f>IF('Divize_D-B'!C6="","",'Divize_D-B'!C6)</f>
        <v>Petrusová Terezie  {Jiskra K. Šenov}-U13</v>
      </c>
      <c r="B9" s="18" t="str">
        <f>IF('Divize_D-B'!D6="","",IF(LEFT('Divize_D-B'!D6,1)&gt;RIGHT('Divize_D-B'!D6,1),'Divize_D-B'!D6,RIGHT('Divize_D-B'!D6,1)&amp;":"&amp;LEFT('Divize_D-B'!D6,1)))</f>
        <v>3 : 0</v>
      </c>
    </row>
    <row r="10" spans="1:4" ht="15" customHeight="1" x14ac:dyDescent="0.2">
      <c r="B10" s="37"/>
      <c r="C10" s="36" t="str">
        <f>'Divize_D-B'!A23</f>
        <v>Maršík Ondřej {KMST Liberec}-U15</v>
      </c>
    </row>
    <row r="11" spans="1:4" ht="15" customHeight="1" x14ac:dyDescent="0.2">
      <c r="A11" s="36" t="str">
        <f>IF('Divize_D-B'!A7="","",'Divize_D-B'!A7)</f>
        <v>Svoboda Daniel {STAR Turnov}-U15</v>
      </c>
      <c r="B11" s="37"/>
      <c r="C11" s="18" t="str">
        <f>IF('Divize_D-B'!D18="","",IF(LEFT('Divize_D-B'!D18,1)&gt;RIGHT('Divize_D-B'!D18,1),'Divize_D-B'!D18,RIGHT('Divize_D-B'!D18,1)&amp;":"&amp;LEFT('Divize_D-B'!D18,1)))</f>
        <v>3:1</v>
      </c>
    </row>
    <row r="12" spans="1:4" ht="15" customHeight="1" x14ac:dyDescent="0.2">
      <c r="A12" s="37"/>
      <c r="B12" s="35" t="str">
        <f>'Divize_D-B'!C18</f>
        <v>Maršík Ondřej {KMST Liberec}-U15</v>
      </c>
      <c r="C12" s="37"/>
    </row>
    <row r="13" spans="1:4" ht="15" customHeight="1" x14ac:dyDescent="0.2">
      <c r="A13" s="35" t="str">
        <f>IF('Divize_D-B'!C7="","",'Divize_D-B'!C7)</f>
        <v>Maršík Ondřej {KMST Liberec}-U15</v>
      </c>
      <c r="B13" s="34" t="str">
        <f>IF('Divize_D-B'!D7="","",IF(LEFT('Divize_D-B'!D7,1)&gt;RIGHT('Divize_D-B'!D7,1),'Divize_D-B'!D7,RIGHT('Divize_D-B'!D7,1)&amp;":"&amp;LEFT('Divize_D-B'!D7,1)))</f>
        <v>3:2</v>
      </c>
      <c r="C13" s="37"/>
    </row>
    <row r="14" spans="1:4" ht="15" customHeight="1" x14ac:dyDescent="0.2">
      <c r="C14" s="37"/>
      <c r="D14" s="36" t="str">
        <f>'Divize_D-B'!A24</f>
        <v>Valášek Šimon {KMST Liberec}-U13</v>
      </c>
    </row>
    <row r="15" spans="1:4" ht="15" customHeight="1" x14ac:dyDescent="0.2">
      <c r="A15" s="36" t="str">
        <f>IF('Divize_D-B'!A8="","",'Divize_D-B'!A8)</f>
        <v>Valášek Šimon {KMST Liberec}-U13</v>
      </c>
      <c r="C15" s="37"/>
      <c r="D15" s="34" t="str">
        <f>IF('Divize_D-B'!D23="","",IF(LEFT('Divize_D-B'!D23,1)&gt;RIGHT('Divize_D-B'!D23,1),'Divize_D-B'!D23,RIGHT('Divize_D-B'!D23,1)&amp;":"&amp;LEFT('Divize_D-B'!D23,1)))</f>
        <v>3:0</v>
      </c>
    </row>
    <row r="16" spans="1:4" ht="15" customHeight="1" x14ac:dyDescent="0.2">
      <c r="A16" s="37"/>
      <c r="B16" s="36" t="str">
        <f>'Divize_D-B'!A19</f>
        <v>Valášek Šimon {KMST Liberec}-U13</v>
      </c>
      <c r="C16" s="37"/>
    </row>
    <row r="17" spans="1:4" ht="15" customHeight="1" x14ac:dyDescent="0.2">
      <c r="A17" s="35" t="str">
        <f>IF('Divize_D-B'!C8="","",'Divize_D-B'!C8)</f>
        <v>Palečková Veronika {Jiskra Kam.Šenov}-U13</v>
      </c>
      <c r="B17" s="18" t="str">
        <f>IF('Divize_D-B'!D8="","",IF(LEFT('Divize_D-B'!D8,1)&gt;RIGHT('Divize_D-B'!D8,1),'Divize_D-B'!D8,RIGHT('Divize_D-B'!D8,1)&amp;":"&amp;LEFT('Divize_D-B'!D8,1)))</f>
        <v>3 : 0</v>
      </c>
      <c r="C17" s="37"/>
    </row>
    <row r="18" spans="1:4" ht="15" customHeight="1" x14ac:dyDescent="0.2">
      <c r="B18" s="37"/>
      <c r="C18" s="35" t="str">
        <f>'Divize_D-B'!C23</f>
        <v>Valášek Šimon {KMST Liberec}-U13</v>
      </c>
    </row>
    <row r="19" spans="1:4" ht="15" customHeight="1" x14ac:dyDescent="0.2">
      <c r="A19" s="36" t="str">
        <f>IF('Divize_D-B'!A9="","",'Divize_D-B'!A9)</f>
        <v>Jungman Filip {PINK Liberec}-U15</v>
      </c>
      <c r="B19" s="37"/>
      <c r="C19" s="34" t="str">
        <f>IF('Divize_D-B'!D19="","",IF(LEFT('Divize_D-B'!D19,1)&gt;RIGHT('Divize_D-B'!D19,1),'Divize_D-B'!D19,RIGHT('Divize_D-B'!D19,1)&amp;":"&amp;LEFT('Divize_D-B'!D19,1)))</f>
        <v>3 : 1</v>
      </c>
    </row>
    <row r="20" spans="1:4" ht="15" customHeight="1" x14ac:dyDescent="0.2">
      <c r="A20" s="37"/>
      <c r="B20" s="35" t="str">
        <f>'Divize_D-B'!C19</f>
        <v>Jungman Filip {PINK Liberec}-U15</v>
      </c>
    </row>
    <row r="21" spans="1:4" ht="15" customHeight="1" x14ac:dyDescent="0.2">
      <c r="A21" s="35" t="str">
        <f>IF('Divize_D-B'!C9="","",'Divize_D-B'!C9)</f>
        <v>Daníček Zdenek {Jiskra Kam.Šenov}-U13</v>
      </c>
      <c r="B21" s="34" t="str">
        <f>IF('Divize_D-B'!D9="","",IF(LEFT('Divize_D-B'!D9,1)&gt;RIGHT('Divize_D-B'!D9,1),'Divize_D-B'!D9,RIGHT('Divize_D-B'!D9,1)&amp;":"&amp;LEFT('Divize_D-B'!D9,1)))</f>
        <v>3 : 0</v>
      </c>
    </row>
    <row r="22" spans="1:4" ht="15" customHeight="1" x14ac:dyDescent="0.2"/>
    <row r="23" spans="1:4" ht="15" customHeight="1" x14ac:dyDescent="0.25">
      <c r="A23" s="50" t="str">
        <f>'Divize_D-B'!A10</f>
        <v>o 13.-16. místo</v>
      </c>
    </row>
    <row r="24" spans="1:4" ht="15" customHeight="1" x14ac:dyDescent="0.2">
      <c r="A24" s="36" t="str">
        <f>IF('Divize_D-B'!A11="","",'Divize_D-B'!A11)</f>
        <v>Petrusová Terezie  {Jiskra K. Šenov}-U13</v>
      </c>
      <c r="C24" s="34" t="str">
        <f>IF('Divize_D-B'!D57="","",IF(LEFT('Divize_D-B'!D57,1)&gt;RIGHT('Divize_D-B'!D57,1),'Divize_D-B'!D57,RIGHT('Divize_D-B'!D57,1)&amp;":"&amp;LEFT('Divize_D-B'!D57,1)))</f>
        <v/>
      </c>
      <c r="D24" s="34"/>
    </row>
    <row r="25" spans="1:4" ht="15" customHeight="1" x14ac:dyDescent="0.2">
      <c r="A25" s="37"/>
      <c r="B25" s="36" t="str">
        <f>'Divize_D-B'!A21</f>
        <v>Svoboda Daniel {STAR Turnov}-U15</v>
      </c>
      <c r="D25" s="16"/>
    </row>
    <row r="26" spans="1:4" ht="15" customHeight="1" x14ac:dyDescent="0.2">
      <c r="A26" s="35" t="str">
        <f>IF('Divize_D-B'!C11="","",'Divize_D-B'!C11)</f>
        <v>Svoboda Daniel {STAR Turnov}-U15</v>
      </c>
      <c r="B26" s="18" t="str">
        <f>IF('Divize_D-B'!D11="","",IF(LEFT('Divize_D-B'!D11,1)&gt;RIGHT('Divize_D-B'!D11,1),'Divize_D-B'!D11,RIGHT('Divize_D-B'!D11,1)&amp;":"&amp;LEFT('Divize_D-B'!D11,1)))</f>
        <v>3:1</v>
      </c>
      <c r="D26" s="16"/>
    </row>
    <row r="27" spans="1:4" ht="15" customHeight="1" x14ac:dyDescent="0.2">
      <c r="B27" s="37"/>
      <c r="C27" s="36" t="str">
        <f>'Divize_D-B'!A28</f>
        <v>Svoboda Daniel {STAR Turnov}-U15</v>
      </c>
      <c r="D27" s="16"/>
    </row>
    <row r="28" spans="1:4" ht="15" customHeight="1" x14ac:dyDescent="0.2">
      <c r="A28" s="36" t="str">
        <f>IF('Divize_D-B'!A12="","",'Divize_D-B'!A12)</f>
        <v>Palečková Veronika {Jiskra Kam.Šenov}-U13</v>
      </c>
      <c r="B28" s="37"/>
      <c r="C28" s="34" t="str">
        <f>IF('Divize_D-B'!D21="","",IF(LEFT('Divize_D-B'!D21,1)&gt;RIGHT('Divize_D-B'!D21,1),'Divize_D-B'!D21,RIGHT('Divize_D-B'!D21,1)&amp;":"&amp;LEFT('Divize_D-B'!D21,1)))</f>
        <v>3 : 1</v>
      </c>
      <c r="D28" s="16"/>
    </row>
    <row r="29" spans="1:4" ht="15" customHeight="1" x14ac:dyDescent="0.2">
      <c r="A29" s="37"/>
      <c r="B29" s="35" t="str">
        <f>'Divize_D-B'!C21</f>
        <v>Daníček Zdenek {Jiskra Kam.Šenov}-U13</v>
      </c>
      <c r="D29" s="16"/>
    </row>
    <row r="30" spans="1:4" ht="15" customHeight="1" x14ac:dyDescent="0.2">
      <c r="A30" s="35" t="str">
        <f>IF('Divize_D-B'!C12="","",'Divize_D-B'!C12)</f>
        <v>Daníček Zdenek {Jiskra Kam.Šenov}-U13</v>
      </c>
      <c r="B30" s="34" t="str">
        <f>IF('Divize_D-B'!D12="","",IF(LEFT('Divize_D-B'!D12,1)&gt;RIGHT('Divize_D-B'!D12,1),'Divize_D-B'!D12,RIGHT('Divize_D-B'!D12,1)&amp;":"&amp;LEFT('Divize_D-B'!D12,1)))</f>
        <v>3:1</v>
      </c>
      <c r="D30" s="16"/>
    </row>
    <row r="31" spans="1:4" ht="15" customHeight="1" x14ac:dyDescent="0.2">
      <c r="D31" s="16"/>
    </row>
    <row r="32" spans="1:4" ht="15" customHeight="1" x14ac:dyDescent="0.25">
      <c r="A32" s="50" t="str">
        <f>'Divize_D-B'!A13</f>
        <v>o 11.- 12. místo</v>
      </c>
      <c r="C32" s="16"/>
      <c r="D32" s="16"/>
    </row>
    <row r="33" spans="1:2" s="16" customFormat="1" ht="15" customHeight="1" x14ac:dyDescent="0.2">
      <c r="A33" s="36" t="str">
        <f>IF('Divize_D-B'!A14="","",'Divize_D-B'!A14)</f>
        <v>Gajdoš Matyáš   {KMST Liberec}-U13</v>
      </c>
      <c r="B33" s="17"/>
    </row>
    <row r="34" spans="1:2" s="16" customFormat="1" ht="15" customHeight="1" x14ac:dyDescent="0.2">
      <c r="A34" s="37"/>
      <c r="B34" s="36" t="str">
        <f>'Divize_D-B'!A26</f>
        <v>Gajdoš Matyáš   {KMST Liberec}-U13</v>
      </c>
    </row>
    <row r="35" spans="1:2" s="16" customFormat="1" ht="15" customHeight="1" x14ac:dyDescent="0.2">
      <c r="A35" s="35" t="str">
        <f>IF('Divize_D-B'!C14="","",'Divize_D-B'!C14)</f>
        <v>Jungman Filip {PINK Liberec}-U15</v>
      </c>
      <c r="B35" s="34" t="str">
        <f>IF('Divize_D-B'!D14="","",IF(LEFT('Divize_D-B'!D14,1)&gt;RIGHT('Divize_D-B'!D14,1),'Divize_D-B'!D14,RIGHT('Divize_D-B'!D14,1)&amp;":"&amp;LEFT('Divize_D-B'!D14,1)))</f>
        <v>wo</v>
      </c>
    </row>
    <row r="36" spans="1:2" ht="15" customHeight="1" x14ac:dyDescent="0.2"/>
    <row r="37" spans="1:2" s="16" customFormat="1" ht="15" customHeight="1" x14ac:dyDescent="0.25">
      <c r="A37" s="50" t="str">
        <f>'Divize_D-B'!A15</f>
        <v>o 15.-16. místo</v>
      </c>
      <c r="B37" s="17"/>
    </row>
    <row r="38" spans="1:2" s="16" customFormat="1" ht="15" customHeight="1" x14ac:dyDescent="0.2">
      <c r="A38" s="36" t="str">
        <f>IF('Divize_D-B'!A16="","",'Divize_D-B'!A16)</f>
        <v>Petrusová Terezie  {Jiskra K. Šenov}-U13</v>
      </c>
      <c r="B38" s="17"/>
    </row>
    <row r="39" spans="1:2" s="16" customFormat="1" ht="15" customHeight="1" x14ac:dyDescent="0.2">
      <c r="A39" s="37"/>
      <c r="B39" s="36" t="str">
        <f>'Divize_D-B'!A30</f>
        <v>Petrusová Terezie  {Jiskra K. Šenov}-U13</v>
      </c>
    </row>
    <row r="40" spans="1:2" s="16" customFormat="1" ht="15" customHeight="1" x14ac:dyDescent="0.2">
      <c r="A40" s="35" t="str">
        <f>IF('Divize_D-B'!C16="","",'Divize_D-B'!C16)</f>
        <v>Palečková Veronika {Jiskra Kam.Šenov}-U13</v>
      </c>
      <c r="B40" s="34" t="str">
        <f>IF('Divize_D-B'!D16="","",IF(LEFT('Divize_D-B'!D16,1)&gt;RIGHT('Divize_D-B'!D16,1),'Divize_D-B'!D16,RIGHT('Divize_D-B'!D16,1)&amp;":"&amp;LEFT('Divize_D-B'!D16,1)))</f>
        <v>3 : 1</v>
      </c>
    </row>
  </sheetData>
  <sheetProtection sheet="1" objects="1" scenarios="1"/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F44"/>
  <sheetViews>
    <sheetView workbookViewId="0">
      <selection activeCell="D15" sqref="D15"/>
    </sheetView>
  </sheetViews>
  <sheetFormatPr defaultColWidth="9.109375" defaultRowHeight="13.2" x14ac:dyDescent="0.25"/>
  <cols>
    <col min="1" max="1" width="36.44140625" style="7" customWidth="1"/>
    <col min="2" max="2" width="2.33203125" style="7" customWidth="1"/>
    <col min="3" max="3" width="34.4414062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3" t="s">
        <v>318</v>
      </c>
      <c r="C3" s="174"/>
      <c r="D3" s="174"/>
      <c r="E3" s="174"/>
      <c r="F3" s="6"/>
    </row>
    <row r="4" spans="1:6" ht="13.8" thickBot="1" x14ac:dyDescent="0.3">
      <c r="B4" s="89"/>
      <c r="D4" s="83" t="s">
        <v>9</v>
      </c>
      <c r="E4" s="83" t="s">
        <v>10</v>
      </c>
    </row>
    <row r="5" spans="1:6" ht="13.8" thickTop="1" x14ac:dyDescent="0.25">
      <c r="A5" s="90" t="s">
        <v>128</v>
      </c>
      <c r="B5" s="91"/>
      <c r="C5" s="92"/>
      <c r="D5" s="84"/>
      <c r="E5" s="15"/>
    </row>
    <row r="6" spans="1:6" x14ac:dyDescent="0.25">
      <c r="A6" s="106" t="s">
        <v>460</v>
      </c>
      <c r="B6" s="93"/>
      <c r="C6" s="107" t="s">
        <v>468</v>
      </c>
      <c r="D6" s="45" t="s">
        <v>407</v>
      </c>
      <c r="E6" s="15"/>
    </row>
    <row r="7" spans="1:6" x14ac:dyDescent="0.25">
      <c r="A7" s="106" t="s">
        <v>465</v>
      </c>
      <c r="B7" s="93"/>
      <c r="C7" s="107" t="s">
        <v>471</v>
      </c>
      <c r="D7" s="45" t="s">
        <v>406</v>
      </c>
      <c r="E7" s="15"/>
    </row>
    <row r="8" spans="1:6" x14ac:dyDescent="0.25">
      <c r="A8" s="106" t="s">
        <v>467</v>
      </c>
      <c r="B8" s="93"/>
      <c r="C8" s="107" t="s">
        <v>461</v>
      </c>
      <c r="D8" s="45" t="s">
        <v>406</v>
      </c>
      <c r="E8" s="15"/>
    </row>
    <row r="9" spans="1:6" ht="13.8" thickBot="1" x14ac:dyDescent="0.3">
      <c r="A9" s="108" t="s">
        <v>472</v>
      </c>
      <c r="B9" s="94"/>
      <c r="C9" s="109" t="s">
        <v>464</v>
      </c>
      <c r="D9" s="48" t="s">
        <v>409</v>
      </c>
      <c r="E9" s="95"/>
    </row>
    <row r="10" spans="1:6" ht="13.8" thickTop="1" x14ac:dyDescent="0.25">
      <c r="A10" s="90" t="s">
        <v>129</v>
      </c>
      <c r="B10" s="93"/>
      <c r="C10" s="92"/>
      <c r="D10" s="45"/>
      <c r="E10" s="15"/>
    </row>
    <row r="11" spans="1:6" x14ac:dyDescent="0.25">
      <c r="A11" s="96" t="str">
        <f>IF(AND($D6="",$A6="",$C6=""),"",IF(AND($A6="",$C6&lt;&gt;""),$C6,IF(AND($A6&lt;&gt;"",$C6=""),$A6,IF($D6="","",IF(LEFT($D6,1)&lt;RIGHT($D6,1),$A6,$C6)))))</f>
        <v>Škorpil Jaroslav {Loko Česká Lípa}-U13</v>
      </c>
      <c r="B11" s="93"/>
      <c r="C11" s="7" t="str">
        <f>IF(AND($D7="",$A7="",$C7=""),"",IF(AND($A7="",$C7&lt;&gt;""),$C7,IF(AND($A7&lt;&gt;"",$C7=""),$A7,IF($D7="","",IF(LEFT($D7,1)&lt;RIGHT($D7,1),$A7,$C7)))))</f>
        <v>Karásek Patrik {KMST Liberec}-U15</v>
      </c>
      <c r="D11" s="45" t="s">
        <v>411</v>
      </c>
      <c r="E11" s="15"/>
    </row>
    <row r="12" spans="1:6" ht="13.8" thickBot="1" x14ac:dyDescent="0.3">
      <c r="A12" s="97" t="str">
        <f>IF(AND($D8="",$A8="",$C8=""),"",IF(AND($A8="",$C8&lt;&gt;""),$C8,IF(AND($A8&lt;&gt;"",$C8=""),$A8,IF($D8="","",IF(LEFT($D8,1)&lt;RIGHT($D8,1),$A8,$C8)))))</f>
        <v>Malý Radovan {Jiskra Kam.Šenov}-U13</v>
      </c>
      <c r="B12" s="94"/>
      <c r="C12" s="89" t="str">
        <f>IF(AND($D9="",$A9="",$C9=""),"",IF(AND($A9="",$C9&lt;&gt;""),$C9,IF(AND($A9&lt;&gt;"",$C9=""),$A9,IF($D9="","",IF(LEFT($D9,1)&lt;RIGHT($D9,1),$A9,$C9)))))</f>
        <v>Vrzák Miroslav {Spartak Smržovka}-U11</v>
      </c>
      <c r="D12" s="48" t="s">
        <v>407</v>
      </c>
      <c r="E12" s="95"/>
    </row>
    <row r="13" spans="1:6" ht="13.8" thickTop="1" x14ac:dyDescent="0.25">
      <c r="A13" s="98" t="s">
        <v>146</v>
      </c>
      <c r="B13" s="93"/>
      <c r="C13" s="99"/>
      <c r="D13" s="45"/>
      <c r="E13" s="15"/>
    </row>
    <row r="14" spans="1:6" ht="13.8" thickBot="1" x14ac:dyDescent="0.3">
      <c r="A14" s="97" t="str">
        <f>IF($D18="","",IF(AND($A18="",$C18&lt;&gt;""),C18,IF(AND($A18&lt;&gt;"",$C18=""),A18,IF(AND($A18="",$C18=""),"",IF(LEFT($D18,1)&lt;RIGHT($D18,1),A18,C18)))))</f>
        <v>Porš Zdeněk {SKST Liberec}-U19</v>
      </c>
      <c r="B14" s="94"/>
      <c r="C14" s="89" t="str">
        <f>IF($D19="","",IF(AND($A19="",$C19&lt;&gt;""),$C19,IF(AND($A19&lt;&gt;"",$C19=""),$A19,IF(AND($A19="",$C19=""),"",IF(LEFT($D19,1)&lt;RIGHT($D19,1),$A19,$C19)))))</f>
        <v>Jireček Jakub {B.  Jablonec n. N.}-U13</v>
      </c>
      <c r="D14" s="48" t="s">
        <v>407</v>
      </c>
      <c r="E14" s="95"/>
    </row>
    <row r="15" spans="1:6" ht="13.8" thickTop="1" x14ac:dyDescent="0.25">
      <c r="A15" s="100" t="s">
        <v>131</v>
      </c>
      <c r="B15" s="93"/>
      <c r="C15" s="88"/>
      <c r="D15" s="45"/>
      <c r="E15" s="15"/>
    </row>
    <row r="16" spans="1:6" ht="13.8" thickBot="1" x14ac:dyDescent="0.3">
      <c r="A16" s="97" t="str">
        <f>IF(AND($D11="",$A11="",$C11=""),"",IF(AND($A11="",$C11&lt;&gt;""),$C11,IF(AND($A11&lt;&gt;"",$C11=""),$A11,IF(AND($A11="",$C11=""),"",IF(LEFT($D11,1)&lt;RIGHT($D11,1),$A11,$C11)))))</f>
        <v>Karásek Patrik {KMST Liberec}-U15</v>
      </c>
      <c r="B16" s="94"/>
      <c r="C16" s="89" t="str">
        <f>IF(AND($D12="",$A12="",$C12=""),"",IF(AND($A12="",$C12&lt;&gt;""),$C12,IF(AND($A12&lt;&gt;"",$C12=""),$A12,IF(AND($A12="",$C12=""),"",IF(LEFT($D12,1)&lt;RIGHT($D12,1),$A12,$C12)))))</f>
        <v>Malý Radovan {Jiskra Kam.Šenov}-U13</v>
      </c>
      <c r="D16" s="48" t="s">
        <v>411</v>
      </c>
      <c r="E16" s="95"/>
    </row>
    <row r="17" spans="1:6" ht="13.8" thickTop="1" x14ac:dyDescent="0.25">
      <c r="A17" s="100" t="s">
        <v>132</v>
      </c>
      <c r="B17" s="93"/>
      <c r="D17" s="117"/>
      <c r="E17" s="15"/>
    </row>
    <row r="18" spans="1:6" x14ac:dyDescent="0.25">
      <c r="A18" s="96" t="str">
        <f>IF(AND($D6="",$A6="",$C6=""),"",IF(AND($A6="",$C6&lt;&gt;""),$C6,IF(AND($A6&lt;&gt;"",$C6=""),$A6,IF($D6="","",IF(LEFT($D6,1)&gt;RIGHT($D6,1),$A6,$C6)))))</f>
        <v>Porš Zdeněk {SKST Liberec}-U19</v>
      </c>
      <c r="B18" s="93"/>
      <c r="C18" s="7" t="str">
        <f>IF(AND($D7="",$A7="",$C7=""),"",IF(AND($A7="",$C7&lt;&gt;""),$C7,IF(AND($A7&lt;&gt;"",$C7=""),$A7,IF($D7="","",IF(LEFT($D7,1)&gt;RIGHT($D7,1),$A7,$C7)))))</f>
        <v>Pařízek Ondřej {KMST Liberec}-U13</v>
      </c>
      <c r="D18" s="45" t="s">
        <v>408</v>
      </c>
      <c r="E18" s="15"/>
    </row>
    <row r="19" spans="1:6" ht="13.8" thickBot="1" x14ac:dyDescent="0.3">
      <c r="A19" s="97" t="str">
        <f>IF(AND($D8="",$A8="",$C8=""),"",IF(AND($A8="",$C8&lt;&gt;""),$C8,IF(AND($A8&lt;&gt;"",$C8=""),$A8,IF($D8="","",IF(LEFT($D8,1)&gt;RIGHT($D8,1),$A8,$C8)))))</f>
        <v>Jireček Jakub {B.  Jablonec n. N.}-U13</v>
      </c>
      <c r="B19" s="94"/>
      <c r="C19" s="89" t="str">
        <f>IF(AND($D9="",$A9="",$C9=""),"",IF(AND($A9="",$C9&lt;&gt;""),$C9,IF(AND($A9&lt;&gt;"",$C9=""),$A9,IF($D9="","",IF(LEFT($D9,1)&gt;RIGHT($D9,1),$A9,$C9)))))</f>
        <v>Vít Josef {KMST Liberec}-U13</v>
      </c>
      <c r="D19" s="48" t="s">
        <v>409</v>
      </c>
      <c r="E19" s="95"/>
    </row>
    <row r="20" spans="1:6" ht="13.8" thickTop="1" x14ac:dyDescent="0.25">
      <c r="A20" s="100" t="s">
        <v>143</v>
      </c>
      <c r="B20" s="93"/>
      <c r="D20" s="45"/>
      <c r="E20" s="15"/>
    </row>
    <row r="21" spans="1:6" ht="13.8" thickBot="1" x14ac:dyDescent="0.3">
      <c r="A21" s="97" t="str">
        <f>IF(AND($D11="",$A11="",$C11=""),"",IF(AND($A11="",$C11&lt;&gt;""),$C11,IF(AND($A11&lt;&gt;"",$C11=""),$A11,IF(AND($A11="",$C11=""),"",IF(LEFT($D11,1)&gt;RIGHT($D11,1),$A11,$C11)))))</f>
        <v>Škorpil Jaroslav {Loko Česká Lípa}-U13</v>
      </c>
      <c r="B21" s="94"/>
      <c r="C21" s="89" t="str">
        <f>IF(AND($D12="",$A12="",$C12=""),"",IF(AND($A12="",$C12&lt;&gt;""),$C12,IF(AND($A12&lt;&gt;"",$C12=""),$A12,IF(AND($A12="",$C12=""),"",IF(LEFT($D12,1)&gt;RIGHT($D12,1),$A12,$C12)))))</f>
        <v>Vrzák Miroslav {Spartak Smržovka}-U11</v>
      </c>
      <c r="D21" s="48" t="s">
        <v>407</v>
      </c>
      <c r="E21" s="95"/>
      <c r="F21" s="88"/>
    </row>
    <row r="22" spans="1:6" ht="13.8" thickTop="1" x14ac:dyDescent="0.25">
      <c r="A22" s="100" t="s">
        <v>134</v>
      </c>
      <c r="B22" s="93"/>
      <c r="D22" s="45"/>
      <c r="E22" s="15"/>
      <c r="F22" s="88"/>
    </row>
    <row r="23" spans="1:6" ht="13.8" thickBot="1" x14ac:dyDescent="0.3">
      <c r="A23" s="97" t="str">
        <f>IF($D18="","",IF(AND($A18="",$C18&lt;&gt;""),C18,IF(AND($A18&lt;&gt;"",$C18=""),A18,IF(AND($A18="",$C18=""),"",IF(LEFT($D18,1)&gt;RIGHT($D18,1),A18,C18)))))</f>
        <v>Pařízek Ondřej {KMST Liberec}-U13</v>
      </c>
      <c r="B23" s="94"/>
      <c r="C23" s="89" t="str">
        <f>IF($D19="","",IF(AND($A19="",$C19&lt;&gt;""),$C19,IF(AND($A19&lt;&gt;"",$C19=""),$A19,IF(AND($A19="",$C19=""),"",IF(LEFT($D19,1)&gt;RIGHT($D19,1),$A19,$C19)))))</f>
        <v>Vít Josef {KMST Liberec}-U13</v>
      </c>
      <c r="D23" s="48" t="s">
        <v>408</v>
      </c>
      <c r="E23" s="95"/>
      <c r="F23" s="88"/>
    </row>
    <row r="24" spans="1:6" ht="14.4" thickTop="1" thickBot="1" x14ac:dyDescent="0.3">
      <c r="A24" s="97" t="str">
        <f>IF($D23="","",IF(AND($A23="",$C23&lt;&gt;""),C23,IF(AND($A23&lt;&gt;"",$C23=""),A23,IF(AND($A23="",$C23=""),"",IF(LEFT($D23,1)&gt;RIGHT($D23,1),A23,C23)))))</f>
        <v>Vít Josef {KMST Liberec}-U13</v>
      </c>
      <c r="B24" s="94"/>
      <c r="C24" s="101" t="s">
        <v>37</v>
      </c>
      <c r="D24" s="85"/>
      <c r="E24" s="95"/>
      <c r="F24" s="88"/>
    </row>
    <row r="25" spans="1:6" ht="14.4" thickTop="1" thickBot="1" x14ac:dyDescent="0.3">
      <c r="A25" s="102" t="str">
        <f>IF($D23="","",IF(AND($A23="",$C23&lt;&gt;""),C23,IF(AND($A23&lt;&gt;"",$C23=""),A23,IF(AND($A23="",$C23=""),"",IF(LEFT($D23,1)&lt;RIGHT($D23,1),A23,C23)))))</f>
        <v>Pařízek Ondřej {KMST Liberec}-U13</v>
      </c>
      <c r="B25" s="103"/>
      <c r="C25" s="101" t="s">
        <v>41</v>
      </c>
      <c r="D25" s="86"/>
      <c r="E25" s="105"/>
      <c r="F25" s="88"/>
    </row>
    <row r="26" spans="1:6" ht="14.4" thickTop="1" thickBot="1" x14ac:dyDescent="0.3">
      <c r="A26" s="102" t="str">
        <f>IF(AND($D14="",$A14="",$C14=""),"",IF(AND($A14="",$C14&lt;&gt;""),$C14,IF(AND($A14&lt;&gt;"",$C14=""),$A14,IF(AND($A14="",$C14=""),"",IF(LEFT($D14,1)&gt;RIGHT($D14,1),$A14,$C14)))))</f>
        <v>Jireček Jakub {B.  Jablonec n. N.}-U13</v>
      </c>
      <c r="B26" s="103"/>
      <c r="C26" s="101" t="s">
        <v>39</v>
      </c>
      <c r="D26" s="86"/>
      <c r="E26" s="105"/>
      <c r="F26" s="88"/>
    </row>
    <row r="27" spans="1:6" ht="14.4" thickTop="1" thickBot="1" x14ac:dyDescent="0.3">
      <c r="A27" s="102" t="str">
        <f>IF(AND($D14="",$A14="",$C14=""),"",IF(AND($A14="",$C14&lt;&gt;""),$C14,IF(AND($A14&lt;&gt;"",$C14=""),$A14,IF(AND($A14="",$C14=""),"",IF(LEFT($D14,1)&lt;RIGHT($D14,1),$A14,$C14)))))</f>
        <v>Porš Zdeněk {SKST Liberec}-U19</v>
      </c>
      <c r="B27" s="103"/>
      <c r="C27" s="101" t="s">
        <v>42</v>
      </c>
      <c r="D27" s="86"/>
      <c r="E27" s="105"/>
      <c r="F27" s="88"/>
    </row>
    <row r="28" spans="1:6" ht="14.4" thickTop="1" thickBot="1" x14ac:dyDescent="0.3">
      <c r="A28" s="102" t="str">
        <f>IF(AND($D21="",$A21="",$C21=""),"",IF(AND($A21="",$C21&lt;&gt;""),$C21,IF(AND($A21&lt;&gt;"",$C21=""),$A21,IF(AND($A21="",$C21=""),"",IF(LEFT($D21,1)&gt;RIGHT($D21,1),$A21,$C21)))))</f>
        <v>Vrzák Miroslav {Spartak Smržovka}-U11</v>
      </c>
      <c r="B28" s="103"/>
      <c r="C28" s="101" t="s">
        <v>38</v>
      </c>
      <c r="D28" s="87"/>
      <c r="E28" s="105"/>
      <c r="F28" s="88"/>
    </row>
    <row r="29" spans="1:6" ht="14.4" thickTop="1" thickBot="1" x14ac:dyDescent="0.3">
      <c r="A29" s="102" t="str">
        <f>IF(AND($D21="",$A21="",$C21=""),"",IF(AND($A21="",$C21&lt;&gt;""),$C21,IF(AND($A21&lt;&gt;"",$C21=""),$A21,IF(AND($A21="",$C21=""),"",IF(LEFT($D21,1)&lt;RIGHT($D21,1),$A21,$C21)))))</f>
        <v>Škorpil Jaroslav {Loko Česká Lípa}-U13</v>
      </c>
      <c r="B29" s="103"/>
      <c r="C29" s="101" t="s">
        <v>43</v>
      </c>
      <c r="D29" s="87"/>
      <c r="E29" s="105"/>
    </row>
    <row r="30" spans="1:6" ht="14.4" thickTop="1" thickBot="1" x14ac:dyDescent="0.3">
      <c r="A30" s="102" t="str">
        <f>IF(AND($D16="",$A16="",$C16=""),"",IF(AND($A16="",$C16&lt;&gt;""),$C16,IF(AND($A16&lt;&gt;"",$C16=""),$A16,IF(AND($A16="",$C16=""),"",IF(LEFT($D16,1)&gt;RIGHT($D16,1),$A16,$C16)))))</f>
        <v>Karásek Patrik {KMST Liberec}-U15</v>
      </c>
      <c r="B30" s="103"/>
      <c r="C30" s="101" t="s">
        <v>40</v>
      </c>
      <c r="D30" s="86"/>
      <c r="E30" s="105"/>
      <c r="F30" s="88"/>
    </row>
    <row r="31" spans="1:6" ht="14.4" thickTop="1" thickBot="1" x14ac:dyDescent="0.3">
      <c r="A31" s="102" t="str">
        <f>IF(AND($D16="",$A16="",$C16=""),"",IF(AND($A16="",$C16&lt;&gt;""),$C16,IF(AND($A16&lt;&gt;"",$C16=""),$A16,IF(AND($A16="",$C16=""),"",IF(LEFT($D16,1)&lt;RIGHT($D16,1),$A16,$C16)))))</f>
        <v>Malý Radovan {Jiskra Kam.Šenov}-U13</v>
      </c>
      <c r="B31" s="103"/>
      <c r="C31" s="101" t="s">
        <v>44</v>
      </c>
      <c r="D31" s="87"/>
      <c r="E31" s="105"/>
    </row>
    <row r="32" spans="1:6" ht="13.8" thickTop="1" x14ac:dyDescent="0.25"/>
    <row r="44" spans="4:4" x14ac:dyDescent="0.25">
      <c r="D44" s="88" t="s">
        <v>45</v>
      </c>
    </row>
  </sheetData>
  <sheetProtection sheet="1" objects="1" scenarios="1"/>
  <mergeCells count="3">
    <mergeCell ref="B1:E1"/>
    <mergeCell ref="B2:E2"/>
    <mergeCell ref="B3:E3"/>
  </mergeCells>
  <dataValidations count="1">
    <dataValidation type="list" allowBlank="1" showInputMessage="1" showErrorMessage="1" sqref="A15 C6:C9 A6:A9 C15" xr:uid="{00000000-0002-0000-1900-000000000000}">
      <formula1>seznam_mladsi</formula1>
    </dataValidation>
  </dataValidation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D40"/>
  <sheetViews>
    <sheetView showGridLines="0" showZeros="0" workbookViewId="0">
      <selection activeCell="G18" sqref="G18"/>
    </sheetView>
  </sheetViews>
  <sheetFormatPr defaultColWidth="9.109375" defaultRowHeight="10.199999999999999" x14ac:dyDescent="0.2"/>
  <cols>
    <col min="1" max="4" width="37.88671875" style="17" customWidth="1"/>
    <col min="5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'Divize_E-A'!B3:E3</f>
        <v>Divize E - o 1. - 8. místo</v>
      </c>
      <c r="C4" s="177"/>
      <c r="D4" s="39"/>
    </row>
    <row r="5" spans="1:4" ht="8.25" customHeight="1" x14ac:dyDescent="0.2"/>
    <row r="6" spans="1:4" ht="15" customHeight="1" x14ac:dyDescent="0.25">
      <c r="A6" s="50" t="str">
        <f>'Divize_E-A'!A5</f>
        <v>o 1.-8. místo</v>
      </c>
    </row>
    <row r="7" spans="1:4" ht="15" customHeight="1" x14ac:dyDescent="0.2">
      <c r="A7" s="36" t="str">
        <f>IF('Divize_E-A'!A6="","",'Divize_E-A'!A6)</f>
        <v>Škorpil Jaroslav {Loko Česká Lípa}-U13</v>
      </c>
    </row>
    <row r="8" spans="1:4" ht="15" customHeight="1" x14ac:dyDescent="0.2">
      <c r="A8" s="37"/>
      <c r="B8" s="36" t="str">
        <f>'Divize_E-A'!A18</f>
        <v>Porš Zdeněk {SKST Liberec}-U19</v>
      </c>
    </row>
    <row r="9" spans="1:4" ht="15" customHeight="1" x14ac:dyDescent="0.2">
      <c r="A9" s="35" t="str">
        <f>IF('Divize_E-A'!C6="","",'Divize_E-A'!C6)</f>
        <v>Porš Zdeněk {SKST Liberec}-U19</v>
      </c>
      <c r="B9" s="18" t="str">
        <f>IF('Divize_E-A'!D6="","",IF(LEFT('Divize_E-A'!D6,1)&gt;RIGHT('Divize_E-A'!D6,1),'Divize_E-A'!D6,RIGHT('Divize_E-A'!D6,1)&amp;":"&amp;LEFT('Divize_E-A'!D6,1)))</f>
        <v>3:1</v>
      </c>
    </row>
    <row r="10" spans="1:4" ht="15" customHeight="1" x14ac:dyDescent="0.2">
      <c r="B10" s="37"/>
      <c r="C10" s="36" t="str">
        <f>'Divize_E-A'!A23</f>
        <v>Pařízek Ondřej {KMST Liberec}-U13</v>
      </c>
    </row>
    <row r="11" spans="1:4" ht="15" customHeight="1" x14ac:dyDescent="0.2">
      <c r="A11" s="36" t="str">
        <f>IF('Divize_E-A'!A7="","",'Divize_E-A'!A7)</f>
        <v>Pařízek Ondřej {KMST Liberec}-U13</v>
      </c>
      <c r="B11" s="37"/>
      <c r="C11" s="18" t="str">
        <f>IF('Divize_E-A'!D18="","",IF(LEFT('Divize_E-A'!D18,1)&gt;RIGHT('Divize_E-A'!D18,1),'Divize_E-A'!D18,RIGHT('Divize_E-A'!D18,1)&amp;":"&amp;LEFT('Divize_E-A'!D18,1)))</f>
        <v>3:0</v>
      </c>
    </row>
    <row r="12" spans="1:4" ht="15" customHeight="1" x14ac:dyDescent="0.2">
      <c r="A12" s="37"/>
      <c r="B12" s="35" t="str">
        <f>'Divize_E-A'!C18</f>
        <v>Pařízek Ondřej {KMST Liberec}-U13</v>
      </c>
      <c r="C12" s="37"/>
    </row>
    <row r="13" spans="1:4" ht="15" customHeight="1" x14ac:dyDescent="0.2">
      <c r="A13" s="35" t="str">
        <f>IF('Divize_E-A'!C7="","",'Divize_E-A'!C7)</f>
        <v>Karásek Patrik {KMST Liberec}-U15</v>
      </c>
      <c r="B13" s="34" t="str">
        <f>IF('Divize_E-A'!D7="","",IF(LEFT('Divize_E-A'!D7,1)&gt;RIGHT('Divize_E-A'!D7,1),'Divize_E-A'!D7,RIGHT('Divize_E-A'!D7,1)&amp;":"&amp;LEFT('Divize_E-A'!D7,1)))</f>
        <v>3 : 0</v>
      </c>
      <c r="C13" s="37"/>
    </row>
    <row r="14" spans="1:4" ht="15" customHeight="1" x14ac:dyDescent="0.2">
      <c r="C14" s="37"/>
      <c r="D14" s="36" t="str">
        <f>'Divize_E-A'!A24</f>
        <v>Vít Josef {KMST Liberec}-U13</v>
      </c>
    </row>
    <row r="15" spans="1:4" ht="15" customHeight="1" x14ac:dyDescent="0.2">
      <c r="A15" s="36" t="str">
        <f>IF('Divize_E-A'!A8="","",'Divize_E-A'!A8)</f>
        <v>Jireček Jakub {B.  Jablonec n. N.}-U13</v>
      </c>
      <c r="C15" s="37"/>
      <c r="D15" s="34" t="str">
        <f>IF('Divize_E-A'!D23="","",IF(LEFT('Divize_E-A'!D23,1)&gt;RIGHT('Divize_E-A'!D23,1),'Divize_E-A'!D23,RIGHT('Divize_E-A'!D23,1)&amp;":"&amp;LEFT('Divize_E-A'!D23,1)))</f>
        <v>3:0</v>
      </c>
    </row>
    <row r="16" spans="1:4" ht="15" customHeight="1" x14ac:dyDescent="0.2">
      <c r="A16" s="37"/>
      <c r="B16" s="36" t="str">
        <f>'Divize_E-A'!A19</f>
        <v>Jireček Jakub {B.  Jablonec n. N.}-U13</v>
      </c>
      <c r="C16" s="37"/>
    </row>
    <row r="17" spans="1:4" ht="15" customHeight="1" x14ac:dyDescent="0.2">
      <c r="A17" s="35" t="str">
        <f>IF('Divize_E-A'!C8="","",'Divize_E-A'!C8)</f>
        <v>Malý Radovan {Jiskra Kam.Šenov}-U13</v>
      </c>
      <c r="B17" s="18" t="str">
        <f>IF('Divize_E-A'!D8="","",IF(LEFT('Divize_E-A'!D8,1)&gt;RIGHT('Divize_E-A'!D8,1),'Divize_E-A'!D8,RIGHT('Divize_E-A'!D8,1)&amp;":"&amp;LEFT('Divize_E-A'!D8,1)))</f>
        <v>3 : 0</v>
      </c>
      <c r="C17" s="37"/>
    </row>
    <row r="18" spans="1:4" ht="15" customHeight="1" x14ac:dyDescent="0.2">
      <c r="B18" s="37"/>
      <c r="C18" s="35" t="str">
        <f>'Divize_E-A'!C23</f>
        <v>Vít Josef {KMST Liberec}-U13</v>
      </c>
    </row>
    <row r="19" spans="1:4" ht="15" customHeight="1" x14ac:dyDescent="0.2">
      <c r="A19" s="36" t="str">
        <f>IF('Divize_E-A'!A9="","",'Divize_E-A'!A9)</f>
        <v>Vrzák Miroslav {Spartak Smržovka}-U11</v>
      </c>
      <c r="B19" s="37"/>
      <c r="C19" s="34" t="str">
        <f>IF('Divize_E-A'!D19="","",IF(LEFT('Divize_E-A'!D19,1)&gt;RIGHT('Divize_E-A'!D19,1),'Divize_E-A'!D19,RIGHT('Divize_E-A'!D19,1)&amp;":"&amp;LEFT('Divize_E-A'!D19,1)))</f>
        <v>3:2</v>
      </c>
    </row>
    <row r="20" spans="1:4" ht="15" customHeight="1" x14ac:dyDescent="0.2">
      <c r="A20" s="37"/>
      <c r="B20" s="35" t="str">
        <f>'Divize_E-A'!C19</f>
        <v>Vít Josef {KMST Liberec}-U13</v>
      </c>
    </row>
    <row r="21" spans="1:4" ht="15" customHeight="1" x14ac:dyDescent="0.2">
      <c r="A21" s="35" t="str">
        <f>IF('Divize_E-A'!C9="","",'Divize_E-A'!C9)</f>
        <v>Vít Josef {KMST Liberec}-U13</v>
      </c>
      <c r="B21" s="34" t="str">
        <f>IF('Divize_E-A'!D9="","",IF(LEFT('Divize_E-A'!D9,1)&gt;RIGHT('Divize_E-A'!D9,1),'Divize_E-A'!D9,RIGHT('Divize_E-A'!D9,1)&amp;":"&amp;LEFT('Divize_E-A'!D9,1)))</f>
        <v>3:2</v>
      </c>
    </row>
    <row r="22" spans="1:4" ht="15" customHeight="1" x14ac:dyDescent="0.2"/>
    <row r="23" spans="1:4" ht="15" customHeight="1" x14ac:dyDescent="0.25">
      <c r="A23" s="50" t="str">
        <f>'Divize_E-A'!A10</f>
        <v>o 5.-8. místo</v>
      </c>
    </row>
    <row r="24" spans="1:4" ht="15" customHeight="1" x14ac:dyDescent="0.2">
      <c r="A24" s="36" t="str">
        <f>IF('Divize_E-A'!A11="","",'Divize_E-A'!A11)</f>
        <v>Škorpil Jaroslav {Loko Česká Lípa}-U13</v>
      </c>
      <c r="C24" s="34" t="str">
        <f>IF('Divize_E-A'!D57="","",IF(LEFT('Divize_E-A'!D57,1)&gt;RIGHT('Divize_E-A'!D57,1),'Divize_E-A'!D57,RIGHT('Divize_E-A'!D57,1)&amp;":"&amp;LEFT('Divize_E-A'!D57,1)))</f>
        <v/>
      </c>
      <c r="D24" s="34"/>
    </row>
    <row r="25" spans="1:4" ht="15" customHeight="1" x14ac:dyDescent="0.2">
      <c r="A25" s="37"/>
      <c r="B25" s="36" t="str">
        <f>'Divize_E-A'!A21</f>
        <v>Škorpil Jaroslav {Loko Česká Lípa}-U13</v>
      </c>
      <c r="D25" s="16"/>
    </row>
    <row r="26" spans="1:4" ht="15" customHeight="1" x14ac:dyDescent="0.2">
      <c r="A26" s="35" t="str">
        <f>IF('Divize_E-A'!C11="","",'Divize_E-A'!C11)</f>
        <v>Karásek Patrik {KMST Liberec}-U15</v>
      </c>
      <c r="B26" s="18" t="str">
        <f>IF('Divize_E-A'!D11="","",IF(LEFT('Divize_E-A'!D11,1)&gt;RIGHT('Divize_E-A'!D11,1),'Divize_E-A'!D11,RIGHT('Divize_E-A'!D11,1)&amp;":"&amp;LEFT('Divize_E-A'!D11,1)))</f>
        <v>3 : 2</v>
      </c>
      <c r="D26" s="16"/>
    </row>
    <row r="27" spans="1:4" ht="15" customHeight="1" x14ac:dyDescent="0.2">
      <c r="B27" s="37"/>
      <c r="C27" s="36" t="str">
        <f>'Divize_E-A'!A28</f>
        <v>Vrzák Miroslav {Spartak Smržovka}-U11</v>
      </c>
      <c r="D27" s="16"/>
    </row>
    <row r="28" spans="1:4" ht="15" customHeight="1" x14ac:dyDescent="0.2">
      <c r="A28" s="36" t="str">
        <f>IF('Divize_E-A'!A12="","",'Divize_E-A'!A12)</f>
        <v>Malý Radovan {Jiskra Kam.Šenov}-U13</v>
      </c>
      <c r="B28" s="37"/>
      <c r="C28" s="34" t="str">
        <f>IF('Divize_E-A'!D21="","",IF(LEFT('Divize_E-A'!D21,1)&gt;RIGHT('Divize_E-A'!D21,1),'Divize_E-A'!D21,RIGHT('Divize_E-A'!D21,1)&amp;":"&amp;LEFT('Divize_E-A'!D21,1)))</f>
        <v>3:1</v>
      </c>
      <c r="D28" s="16"/>
    </row>
    <row r="29" spans="1:4" ht="15" customHeight="1" x14ac:dyDescent="0.2">
      <c r="A29" s="37"/>
      <c r="B29" s="35" t="str">
        <f>'Divize_E-A'!C21</f>
        <v>Vrzák Miroslav {Spartak Smržovka}-U11</v>
      </c>
      <c r="D29" s="16"/>
    </row>
    <row r="30" spans="1:4" ht="15" customHeight="1" x14ac:dyDescent="0.2">
      <c r="A30" s="35" t="str">
        <f>IF('Divize_E-A'!C12="","",'Divize_E-A'!C12)</f>
        <v>Vrzák Miroslav {Spartak Smržovka}-U11</v>
      </c>
      <c r="B30" s="34" t="str">
        <f>IF('Divize_E-A'!D12="","",IF(LEFT('Divize_E-A'!D12,1)&gt;RIGHT('Divize_E-A'!D12,1),'Divize_E-A'!D12,RIGHT('Divize_E-A'!D12,1)&amp;":"&amp;LEFT('Divize_E-A'!D12,1)))</f>
        <v>3:1</v>
      </c>
      <c r="D30" s="16"/>
    </row>
    <row r="31" spans="1:4" ht="15" customHeight="1" x14ac:dyDescent="0.2">
      <c r="D31" s="16"/>
    </row>
    <row r="32" spans="1:4" ht="15" customHeight="1" x14ac:dyDescent="0.25">
      <c r="A32" s="50" t="str">
        <f>'Divize_E-A'!A13</f>
        <v>o 3. 4. místo</v>
      </c>
      <c r="C32" s="16"/>
      <c r="D32" s="16"/>
    </row>
    <row r="33" spans="1:4" ht="15" customHeight="1" x14ac:dyDescent="0.2">
      <c r="A33" s="36" t="str">
        <f>IF('Divize_E-A'!A14="","",'Divize_E-A'!A14)</f>
        <v>Porš Zdeněk {SKST Liberec}-U19</v>
      </c>
      <c r="C33" s="16"/>
      <c r="D33" s="16"/>
    </row>
    <row r="34" spans="1:4" ht="15" customHeight="1" x14ac:dyDescent="0.2">
      <c r="A34" s="37"/>
      <c r="B34" s="36" t="str">
        <f>'Divize_E-A'!A26</f>
        <v>Jireček Jakub {B.  Jablonec n. N.}-U13</v>
      </c>
      <c r="C34" s="16"/>
      <c r="D34" s="16"/>
    </row>
    <row r="35" spans="1:4" ht="15" customHeight="1" x14ac:dyDescent="0.2">
      <c r="A35" s="35" t="str">
        <f>IF('Divize_E-A'!C14="","",'Divize_E-A'!C14)</f>
        <v>Jireček Jakub {B.  Jablonec n. N.}-U13</v>
      </c>
      <c r="B35" s="34" t="str">
        <f>IF('Divize_E-A'!D14="","",IF(LEFT('Divize_E-A'!D14,1)&gt;RIGHT('Divize_E-A'!D14,1),'Divize_E-A'!D14,RIGHT('Divize_E-A'!D14,1)&amp;":"&amp;LEFT('Divize_E-A'!D14,1)))</f>
        <v>3:1</v>
      </c>
      <c r="C35" s="16"/>
      <c r="D35" s="16"/>
    </row>
    <row r="36" spans="1:4" ht="15" customHeight="1" x14ac:dyDescent="0.2"/>
    <row r="37" spans="1:4" ht="15" customHeight="1" x14ac:dyDescent="0.25">
      <c r="A37" s="50" t="str">
        <f>'Divize_E-A'!A15</f>
        <v>o 7.-8. místo</v>
      </c>
      <c r="C37" s="16"/>
      <c r="D37" s="16"/>
    </row>
    <row r="38" spans="1:4" ht="15" customHeight="1" x14ac:dyDescent="0.2">
      <c r="A38" s="36" t="str">
        <f>IF('Divize_E-A'!A16="","",'Divize_E-A'!A16)</f>
        <v>Karásek Patrik {KMST Liberec}-U15</v>
      </c>
      <c r="C38" s="16"/>
      <c r="D38" s="16"/>
    </row>
    <row r="39" spans="1:4" ht="15" customHeight="1" x14ac:dyDescent="0.2">
      <c r="A39" s="37"/>
      <c r="B39" s="36" t="str">
        <f>'Divize_E-A'!A30</f>
        <v>Karásek Patrik {KMST Liberec}-U15</v>
      </c>
      <c r="C39" s="16"/>
      <c r="D39" s="16"/>
    </row>
    <row r="40" spans="1:4" ht="15" customHeight="1" x14ac:dyDescent="0.2">
      <c r="A40" s="35" t="str">
        <f>IF('Divize_E-A'!C16="","",'Divize_E-A'!C16)</f>
        <v>Malý Radovan {Jiskra Kam.Šenov}-U13</v>
      </c>
      <c r="B40" s="34" t="str">
        <f>IF('Divize_E-A'!D16="","",IF(LEFT('Divize_E-A'!D16,1)&gt;RIGHT('Divize_E-A'!D16,1),'Divize_E-A'!D16,RIGHT('Divize_E-A'!D16,1)&amp;":"&amp;LEFT('Divize_E-A'!D16,1)))</f>
        <v>3 : 2</v>
      </c>
      <c r="C40" s="16"/>
      <c r="D40" s="16"/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F44"/>
  <sheetViews>
    <sheetView workbookViewId="0">
      <selection activeCell="C8" sqref="C8"/>
    </sheetView>
  </sheetViews>
  <sheetFormatPr defaultColWidth="9.109375" defaultRowHeight="13.2" x14ac:dyDescent="0.25"/>
  <cols>
    <col min="1" max="1" width="36.44140625" style="7" customWidth="1"/>
    <col min="2" max="2" width="2.33203125" style="7" customWidth="1"/>
    <col min="3" max="3" width="34.4414062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3" t="s">
        <v>319</v>
      </c>
      <c r="C3" s="174"/>
      <c r="D3" s="174"/>
      <c r="E3" s="174"/>
      <c r="F3" s="6"/>
    </row>
    <row r="4" spans="1:6" ht="13.8" thickBot="1" x14ac:dyDescent="0.3">
      <c r="B4" s="89"/>
      <c r="D4" s="83" t="s">
        <v>9</v>
      </c>
      <c r="E4" s="83" t="s">
        <v>10</v>
      </c>
    </row>
    <row r="5" spans="1:6" ht="13.8" thickTop="1" x14ac:dyDescent="0.25">
      <c r="A5" s="90" t="s">
        <v>155</v>
      </c>
      <c r="B5" s="91"/>
      <c r="C5" s="92"/>
      <c r="D5" s="84"/>
      <c r="E5" s="15"/>
    </row>
    <row r="6" spans="1:6" x14ac:dyDescent="0.25">
      <c r="A6" s="106" t="s">
        <v>459</v>
      </c>
      <c r="B6" s="93"/>
      <c r="C6" s="107" t="s">
        <v>463</v>
      </c>
      <c r="D6" s="45" t="s">
        <v>410</v>
      </c>
      <c r="E6" s="15"/>
    </row>
    <row r="7" spans="1:6" x14ac:dyDescent="0.25">
      <c r="A7" s="106" t="s">
        <v>470</v>
      </c>
      <c r="B7" s="93"/>
      <c r="C7" s="107" t="s">
        <v>474</v>
      </c>
      <c r="D7" s="45" t="s">
        <v>408</v>
      </c>
      <c r="E7" s="15"/>
    </row>
    <row r="8" spans="1:6" x14ac:dyDescent="0.25">
      <c r="A8" s="106" t="s">
        <v>466</v>
      </c>
      <c r="B8" s="93"/>
      <c r="C8" s="107" t="s">
        <v>462</v>
      </c>
      <c r="D8" s="45" t="s">
        <v>410</v>
      </c>
      <c r="E8" s="15"/>
    </row>
    <row r="9" spans="1:6" ht="13.8" thickBot="1" x14ac:dyDescent="0.3">
      <c r="A9" s="108" t="s">
        <v>473</v>
      </c>
      <c r="B9" s="94"/>
      <c r="C9" s="109" t="s">
        <v>469</v>
      </c>
      <c r="D9" s="48" t="s">
        <v>408</v>
      </c>
      <c r="E9" s="95"/>
    </row>
    <row r="10" spans="1:6" ht="13.8" thickTop="1" x14ac:dyDescent="0.25">
      <c r="A10" s="90" t="s">
        <v>136</v>
      </c>
      <c r="B10" s="93"/>
      <c r="C10" s="92"/>
      <c r="D10" s="45"/>
      <c r="E10" s="15"/>
    </row>
    <row r="11" spans="1:6" x14ac:dyDescent="0.25">
      <c r="A11" s="96" t="str">
        <f>IF(AND($D6="",$A6="",$C6=""),"",IF(AND($A6="",$C6&lt;&gt;""),$C6,IF(AND($A6&lt;&gt;"",$C6=""),$A6,IF($D6="","",IF(LEFT($D6,1)&lt;RIGHT($D6,1),$A6,$C6)))))</f>
        <v>Kozák Jan {B.  Jablonec n. N.}-U11</v>
      </c>
      <c r="B11" s="93"/>
      <c r="C11" s="7" t="str">
        <f>IF(AND($D7="",$A7="",$C7=""),"",IF(AND($A7="",$C7&lt;&gt;""),$C7,IF(AND($A7&lt;&gt;"",$C7=""),$A7,IF($D7="","",IF(LEFT($D7,1)&lt;RIGHT($D7,1),$A7,$C7)))))</f>
        <v>Kavka Jan {PINK Liberec}-U11</v>
      </c>
      <c r="D11" s="45" t="s">
        <v>410</v>
      </c>
      <c r="E11" s="15"/>
    </row>
    <row r="12" spans="1:6" ht="13.8" thickBot="1" x14ac:dyDescent="0.3">
      <c r="A12" s="97" t="str">
        <f>IF(AND($D8="",$A8="",$C8=""),"",IF(AND($A8="",$C8&lt;&gt;""),$C8,IF(AND($A8&lt;&gt;"",$C8=""),$A8,IF($D8="","",IF(LEFT($D8,1)&lt;RIGHT($D8,1),$A8,$C8)))))</f>
        <v>Kuchyňa Josef {B.  Jablonec n. N.}-U11</v>
      </c>
      <c r="B12" s="94"/>
      <c r="C12" s="89" t="str">
        <f>IF(AND($D9="",$A9="",$C9=""),"",IF(AND($A9="",$C9&lt;&gt;""),$C9,IF(AND($A9&lt;&gt;"",$C9=""),$A9,IF($D9="","",IF(LEFT($D9,1)&lt;RIGHT($D9,1),$A9,$C9)))))</f>
        <v>Sacher Josef {B.  Jablonec n. N.}-U15</v>
      </c>
      <c r="D12" s="48" t="s">
        <v>10</v>
      </c>
      <c r="E12" s="95"/>
    </row>
    <row r="13" spans="1:6" ht="13.8" thickTop="1" x14ac:dyDescent="0.25">
      <c r="A13" s="98" t="s">
        <v>156</v>
      </c>
      <c r="B13" s="93"/>
      <c r="C13" s="99"/>
      <c r="D13" s="45"/>
      <c r="E13" s="15"/>
    </row>
    <row r="14" spans="1:6" ht="13.8" thickBot="1" x14ac:dyDescent="0.3">
      <c r="A14" s="97" t="str">
        <f>IF($D18="","",IF(AND($A18="",$C18&lt;&gt;""),C18,IF(AND($A18&lt;&gt;"",$C18=""),A18,IF(AND($A18="",$C18=""),"",IF(LEFT($D18,1)&lt;RIGHT($D18,1),A18,C18)))))</f>
        <v>Sulovský Kryštof  {KMST Liberec}-U13</v>
      </c>
      <c r="B14" s="94"/>
      <c r="C14" s="89" t="str">
        <f>IF($D19="","",IF(AND($A19="",$C19&lt;&gt;""),$C19,IF(AND($A19&lt;&gt;"",$C19=""),$A19,IF(AND($A19="",$C19=""),"",IF(LEFT($D19,1)&lt;RIGHT($D19,1),$A19,$C19)))))</f>
        <v>Mervart Jan {PINK Liberec}-U13</v>
      </c>
      <c r="D14" s="48" t="s">
        <v>408</v>
      </c>
      <c r="E14" s="95"/>
    </row>
    <row r="15" spans="1:6" ht="13.8" thickTop="1" x14ac:dyDescent="0.25">
      <c r="A15" s="100" t="s">
        <v>138</v>
      </c>
      <c r="B15" s="93"/>
      <c r="C15" s="88"/>
      <c r="D15" s="45"/>
      <c r="E15" s="15"/>
    </row>
    <row r="16" spans="1:6" ht="13.8" thickBot="1" x14ac:dyDescent="0.3">
      <c r="A16" s="97" t="str">
        <f>IF(AND($D11="",$A11="",$C11=""),"",IF(AND($A11="",$C11&lt;&gt;""),$C11,IF(AND($A11&lt;&gt;"",$C11=""),$A11,IF(AND($A11="",$C11=""),"",IF(LEFT($D11,1)&lt;RIGHT($D11,1),$A11,$C11)))))</f>
        <v>Kavka Jan {PINK Liberec}-U11</v>
      </c>
      <c r="B16" s="94"/>
      <c r="C16" s="89" t="str">
        <f>IF(AND($D12="",$A12="",$C12=""),"",IF(AND($A12="",$C12&lt;&gt;""),$C12,IF(AND($A12&lt;&gt;"",$C12=""),$A12,IF(AND($A12="",$C12=""),"",IF(LEFT($D12,1)&lt;RIGHT($D12,1),$A12,$C12)))))</f>
        <v>Sacher Josef {B.  Jablonec n. N.}-U15</v>
      </c>
      <c r="D16" s="48" t="s">
        <v>10</v>
      </c>
      <c r="E16" s="95"/>
    </row>
    <row r="17" spans="1:6" ht="13.8" thickTop="1" x14ac:dyDescent="0.25">
      <c r="A17" s="100" t="s">
        <v>139</v>
      </c>
      <c r="B17" s="93"/>
      <c r="D17" s="117"/>
      <c r="E17" s="15"/>
    </row>
    <row r="18" spans="1:6" x14ac:dyDescent="0.25">
      <c r="A18" s="96" t="str">
        <f>IF(AND($D6="",$A6="",$C6=""),"",IF(AND($A6="",$C6&lt;&gt;""),$C6,IF(AND($A6&lt;&gt;"",$C6=""),$A6,IF($D6="","",IF(LEFT($D6,1)&gt;RIGHT($D6,1),$A6,$C6)))))</f>
        <v>Sulovský Kryštof  {KMST Liberec}-U13</v>
      </c>
      <c r="B18" s="93"/>
      <c r="C18" s="7" t="str">
        <f>IF(AND($D7="",$A7="",$C7=""),"",IF(AND($A7="",$C7&lt;&gt;""),$C7,IF(AND($A7&lt;&gt;"",$C7=""),$A7,IF($D7="","",IF(LEFT($D7,1)&gt;RIGHT($D7,1),$A7,$C7)))))</f>
        <v>Ondráček Josef {B.  Jablonec n. N.}-U13</v>
      </c>
      <c r="D18" s="45" t="s">
        <v>408</v>
      </c>
      <c r="E18" s="15"/>
    </row>
    <row r="19" spans="1:6" ht="13.8" thickBot="1" x14ac:dyDescent="0.3">
      <c r="A19" s="97" t="str">
        <f>IF(AND($D8="",$A8="",$C8=""),"",IF(AND($A8="",$C8&lt;&gt;""),$C8,IF(AND($A8&lt;&gt;"",$C8=""),$A8,IF($D8="","",IF(LEFT($D8,1)&gt;RIGHT($D8,1),$A8,$C8)))))</f>
        <v>Mervart Jan {PINK Liberec}-U13</v>
      </c>
      <c r="B19" s="94"/>
      <c r="C19" s="89" t="str">
        <f>IF(AND($D9="",$A9="",$C9=""),"",IF(AND($A9="",$C9&lt;&gt;""),$C9,IF(AND($A9&lt;&gt;"",$C9=""),$A9,IF($D9="","",IF(LEFT($D9,1)&gt;RIGHT($D9,1),$A9,$C9)))))</f>
        <v>Mader Filip {KMST Liberec}-U15</v>
      </c>
      <c r="D19" s="48" t="s">
        <v>409</v>
      </c>
      <c r="E19" s="95"/>
    </row>
    <row r="20" spans="1:6" ht="13.8" thickTop="1" x14ac:dyDescent="0.25">
      <c r="A20" s="100" t="s">
        <v>141</v>
      </c>
      <c r="B20" s="93"/>
      <c r="D20" s="45"/>
      <c r="E20" s="15"/>
    </row>
    <row r="21" spans="1:6" ht="13.8" thickBot="1" x14ac:dyDescent="0.3">
      <c r="A21" s="97" t="str">
        <f>IF(AND($D11="",$A11="",$C11=""),"",IF(AND($A11="",$C11&lt;&gt;""),$C11,IF(AND($A11&lt;&gt;"",$C11=""),$A11,IF(AND($A11="",$C11=""),"",IF(LEFT($D11,1)&gt;RIGHT($D11,1),$A11,$C11)))))</f>
        <v>Kozák Jan {B.  Jablonec n. N.}-U11</v>
      </c>
      <c r="B21" s="94"/>
      <c r="C21" s="89" t="str">
        <f>IF(AND($D12="",$A12="",$C12=""),"",IF(AND($A12="",$C12&lt;&gt;""),$C12,IF(AND($A12&lt;&gt;"",$C12=""),$A12,IF(AND($A12="",$C12=""),"",IF(LEFT($D12,1)&gt;RIGHT($D12,1),$A12,$C12)))))</f>
        <v>Kuchyňa Josef {B.  Jablonec n. N.}-U11</v>
      </c>
      <c r="D21" s="48" t="s">
        <v>406</v>
      </c>
      <c r="E21" s="95"/>
      <c r="F21" s="88"/>
    </row>
    <row r="22" spans="1:6" ht="13.8" thickTop="1" x14ac:dyDescent="0.25">
      <c r="A22" s="100" t="s">
        <v>140</v>
      </c>
      <c r="B22" s="93"/>
      <c r="D22" s="45"/>
      <c r="E22" s="15"/>
      <c r="F22" s="88"/>
    </row>
    <row r="23" spans="1:6" ht="13.8" thickBot="1" x14ac:dyDescent="0.3">
      <c r="A23" s="97" t="str">
        <f>IF($D18="","",IF(AND($A18="",$C18&lt;&gt;""),C18,IF(AND($A18&lt;&gt;"",$C18=""),A18,IF(AND($A18="",$C18=""),"",IF(LEFT($D18,1)&gt;RIGHT($D18,1),A18,C18)))))</f>
        <v>Ondráček Josef {B.  Jablonec n. N.}-U13</v>
      </c>
      <c r="B23" s="94"/>
      <c r="C23" s="89" t="str">
        <f>IF($D19="","",IF(AND($A19="",$C19&lt;&gt;""),$C19,IF(AND($A19&lt;&gt;"",$C19=""),$A19,IF(AND($A19="",$C19=""),"",IF(LEFT($D19,1)&gt;RIGHT($D19,1),$A19,$C19)))))</f>
        <v>Mader Filip {KMST Liberec}-U15</v>
      </c>
      <c r="D23" s="48" t="s">
        <v>407</v>
      </c>
      <c r="E23" s="95"/>
      <c r="F23" s="88"/>
    </row>
    <row r="24" spans="1:6" ht="14.4" thickTop="1" thickBot="1" x14ac:dyDescent="0.3">
      <c r="A24" s="97" t="str">
        <f>IF($D23="","",IF(AND($A23="",$C23&lt;&gt;""),C23,IF(AND($A23&lt;&gt;"",$C23=""),A23,IF(AND($A23="",$C23=""),"",IF(LEFT($D23,1)&gt;RIGHT($D23,1),A23,C23)))))</f>
        <v>Mader Filip {KMST Liberec}-U15</v>
      </c>
      <c r="B24" s="94"/>
      <c r="C24" s="101" t="s">
        <v>47</v>
      </c>
      <c r="D24" s="85"/>
      <c r="E24" s="95"/>
      <c r="F24" s="88"/>
    </row>
    <row r="25" spans="1:6" ht="14.4" thickTop="1" thickBot="1" x14ac:dyDescent="0.3">
      <c r="A25" s="102" t="str">
        <f>IF($D23="","",IF(AND($A23="",$C23&lt;&gt;""),C23,IF(AND($A23&lt;&gt;"",$C23=""),A23,IF(AND($A23="",$C23=""),"",IF(LEFT($D23,1)&lt;RIGHT($D23,1),A23,C23)))))</f>
        <v>Ondráček Josef {B.  Jablonec n. N.}-U13</v>
      </c>
      <c r="B25" s="103"/>
      <c r="C25" s="101" t="s">
        <v>48</v>
      </c>
      <c r="D25" s="86"/>
      <c r="E25" s="105"/>
      <c r="F25" s="88"/>
    </row>
    <row r="26" spans="1:6" ht="14.4" thickTop="1" thickBot="1" x14ac:dyDescent="0.3">
      <c r="A26" s="102" t="str">
        <f>IF(AND($D14="",$A14="",$C14=""),"",IF(AND($A14="",$C14&lt;&gt;""),$C14,IF(AND($A14&lt;&gt;"",$C14=""),$A14,IF(AND($A14="",$C14=""),"",IF(LEFT($D14,1)&gt;RIGHT($D14,1),$A14,$C14)))))</f>
        <v>Mervart Jan {PINK Liberec}-U13</v>
      </c>
      <c r="B26" s="103"/>
      <c r="C26" s="101" t="s">
        <v>49</v>
      </c>
      <c r="D26" s="86"/>
      <c r="E26" s="105"/>
      <c r="F26" s="88"/>
    </row>
    <row r="27" spans="1:6" ht="14.4" thickTop="1" thickBot="1" x14ac:dyDescent="0.3">
      <c r="A27" s="102" t="str">
        <f>IF(AND($D14="",$A14="",$C14=""),"",IF(AND($A14="",$C14&lt;&gt;""),$C14,IF(AND($A14&lt;&gt;"",$C14=""),$A14,IF(AND($A14="",$C14=""),"",IF(LEFT($D14,1)&lt;RIGHT($D14,1),$A14,$C14)))))</f>
        <v>Sulovský Kryštof  {KMST Liberec}-U13</v>
      </c>
      <c r="B27" s="103"/>
      <c r="C27" s="101" t="s">
        <v>50</v>
      </c>
      <c r="D27" s="86"/>
      <c r="E27" s="105"/>
      <c r="F27" s="88"/>
    </row>
    <row r="28" spans="1:6" ht="14.4" thickTop="1" thickBot="1" x14ac:dyDescent="0.3">
      <c r="A28" s="102" t="str">
        <f>IF(AND($D21="",$A21="",$C21=""),"",IF(AND($A21="",$C21&lt;&gt;""),$C21,IF(AND($A21&lt;&gt;"",$C21=""),$A21,IF(AND($A21="",$C21=""),"",IF(LEFT($D21,1)&gt;RIGHT($D21,1),$A21,$C21)))))</f>
        <v>Kozák Jan {B.  Jablonec n. N.}-U11</v>
      </c>
      <c r="B28" s="103"/>
      <c r="C28" s="101" t="s">
        <v>51</v>
      </c>
      <c r="D28" s="87"/>
      <c r="E28" s="105"/>
      <c r="F28" s="88"/>
    </row>
    <row r="29" spans="1:6" ht="14.4" thickTop="1" thickBot="1" x14ac:dyDescent="0.3">
      <c r="A29" s="102" t="str">
        <f>IF(AND($D21="",$A21="",$C21=""),"",IF(AND($A21="",$C21&lt;&gt;""),$C21,IF(AND($A21&lt;&gt;"",$C21=""),$A21,IF(AND($A21="",$C21=""),"",IF(LEFT($D21,1)&lt;RIGHT($D21,1),$A21,$C21)))))</f>
        <v>Kuchyňa Josef {B.  Jablonec n. N.}-U11</v>
      </c>
      <c r="B29" s="103"/>
      <c r="C29" s="101" t="s">
        <v>154</v>
      </c>
      <c r="D29" s="87"/>
      <c r="E29" s="105"/>
    </row>
    <row r="30" spans="1:6" ht="14.4" thickTop="1" thickBot="1" x14ac:dyDescent="0.3">
      <c r="A30" s="102" t="str">
        <f>IF(AND($D16="",$A16="",$C16=""),"",IF(AND($A16="",$C16&lt;&gt;""),$C16,IF(AND($A16&lt;&gt;"",$C16=""),$A16,IF(AND($A16="",$C16=""),"",IF(LEFT($D16,1)&gt;RIGHT($D16,1),$A16,$C16)))))</f>
        <v>Kavka Jan {PINK Liberec}-U11</v>
      </c>
      <c r="B30" s="103"/>
      <c r="C30" s="101" t="s">
        <v>53</v>
      </c>
      <c r="D30" s="86"/>
      <c r="E30" s="105"/>
      <c r="F30" s="88"/>
    </row>
    <row r="31" spans="1:6" ht="14.4" thickTop="1" thickBot="1" x14ac:dyDescent="0.3">
      <c r="A31" s="102" t="str">
        <f>IF(AND($D16="",$A16="",$C16=""),"",IF(AND($A16="",$C16&lt;&gt;""),$C16,IF(AND($A16&lt;&gt;"",$C16=""),$A16,IF(AND($A16="",$C16=""),"",IF(LEFT($D16,1)&lt;RIGHT($D16,1),$A16,$C16)))))</f>
        <v>Sacher Josef {B.  Jablonec n. N.}-U15</v>
      </c>
      <c r="B31" s="103"/>
      <c r="C31" s="101" t="s">
        <v>54</v>
      </c>
      <c r="D31" s="87"/>
      <c r="E31" s="105"/>
    </row>
    <row r="32" spans="1:6" ht="13.8" thickTop="1" x14ac:dyDescent="0.25"/>
    <row r="44" spans="4:4" x14ac:dyDescent="0.25">
      <c r="D44" s="88" t="s">
        <v>45</v>
      </c>
    </row>
  </sheetData>
  <sheetProtection sheet="1" objects="1" scenarios="1"/>
  <mergeCells count="3">
    <mergeCell ref="B1:E1"/>
    <mergeCell ref="B2:E2"/>
    <mergeCell ref="B3:E3"/>
  </mergeCells>
  <dataValidations count="1">
    <dataValidation type="list" allowBlank="1" showInputMessage="1" showErrorMessage="1" sqref="A15 C6:C9 A6:A9 C15" xr:uid="{00000000-0002-0000-1B00-000000000000}">
      <formula1>seznam_mladsi</formula1>
    </dataValidation>
  </dataValidation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8">
    <pageSetUpPr fitToPage="1"/>
  </sheetPr>
  <dimension ref="A1:J27"/>
  <sheetViews>
    <sheetView showGridLines="0" workbookViewId="0">
      <selection activeCell="A4" sqref="A4:C4"/>
    </sheetView>
  </sheetViews>
  <sheetFormatPr defaultColWidth="9.109375" defaultRowHeight="13.2" x14ac:dyDescent="0.25"/>
  <cols>
    <col min="1" max="1" width="3.6640625" style="3" customWidth="1"/>
    <col min="2" max="2" width="23.6640625" style="19" customWidth="1"/>
    <col min="3" max="3" width="24.88671875" style="19" customWidth="1"/>
    <col min="4" max="7" width="6.33203125" style="4" customWidth="1"/>
    <col min="8" max="8" width="6.88671875" style="4" customWidth="1"/>
    <col min="9" max="10" width="4.5546875" style="3" customWidth="1"/>
    <col min="11" max="11" width="6.33203125" style="3" customWidth="1"/>
    <col min="12" max="16384" width="9.109375" style="3"/>
  </cols>
  <sheetData>
    <row r="1" spans="1:10" s="5" customFormat="1" ht="17.25" customHeight="1" x14ac:dyDescent="0.25">
      <c r="A1" s="166" t="s">
        <v>514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9" customHeight="1" x14ac:dyDescent="0.25">
      <c r="A2" s="1"/>
      <c r="I2" s="2"/>
      <c r="J2" s="2"/>
    </row>
    <row r="3" spans="1:10" s="5" customFormat="1" ht="15" x14ac:dyDescent="0.25">
      <c r="A3" s="182" t="s">
        <v>515</v>
      </c>
      <c r="B3" s="169"/>
      <c r="C3" s="169"/>
      <c r="D3" s="169"/>
      <c r="E3" s="23"/>
      <c r="F3" s="24"/>
      <c r="G3" s="23"/>
      <c r="H3" s="23"/>
      <c r="I3" s="25"/>
    </row>
    <row r="4" spans="1:10" s="5" customFormat="1" ht="15.6" x14ac:dyDescent="0.3">
      <c r="A4" s="170" t="s">
        <v>294</v>
      </c>
      <c r="B4" s="170"/>
      <c r="C4" s="170"/>
      <c r="D4" s="23"/>
      <c r="E4" s="23"/>
      <c r="F4" s="23"/>
      <c r="G4" s="23"/>
      <c r="H4" s="23"/>
    </row>
    <row r="5" spans="1:10" s="5" customFormat="1" ht="15" x14ac:dyDescent="0.25">
      <c r="A5" s="26"/>
      <c r="B5" s="30" t="s">
        <v>14</v>
      </c>
      <c r="C5" s="30" t="s">
        <v>1</v>
      </c>
      <c r="D5" s="26">
        <v>1</v>
      </c>
      <c r="E5" s="26">
        <v>2</v>
      </c>
      <c r="F5" s="26">
        <v>3</v>
      </c>
      <c r="G5" s="26">
        <v>4</v>
      </c>
      <c r="H5" s="26" t="s">
        <v>13</v>
      </c>
      <c r="I5" s="26" t="s">
        <v>2</v>
      </c>
      <c r="J5" s="26" t="s">
        <v>3</v>
      </c>
    </row>
    <row r="6" spans="1:10" s="5" customFormat="1" ht="15" x14ac:dyDescent="0.25">
      <c r="A6" s="26">
        <v>1</v>
      </c>
      <c r="B6" s="167" t="s">
        <v>390</v>
      </c>
      <c r="C6" s="168"/>
      <c r="D6" s="28" t="s">
        <v>4</v>
      </c>
      <c r="E6" s="29" t="s">
        <v>410</v>
      </c>
      <c r="F6" s="29" t="s">
        <v>410</v>
      </c>
      <c r="G6" s="29" t="s">
        <v>406</v>
      </c>
      <c r="H6" s="29"/>
      <c r="I6" s="26">
        <f>IF(B6="",0,IF(E6="",0,IF(OR(LEFT(E6,1)="w",VALUE(LEFT(E6,1))&gt;VALUE(RIGHT(E6,1))),2,IF(OR(VALUE(LEFT(E6,1))&lt;VALUE(RIGHT(E6,1))),1,0)))+IF(F6="",0,IF(OR(LEFT(F6,1)="w",VALUE(LEFT(F6,1))&gt;VALUE(RIGHT(F6,1))),2,IF(OR(VALUE(LEFT(F6,1))&lt;VALUE(RIGHT(F6,1))),1,0)))+IF(G6="",0,IF(OR(LEFT(G6,1)="w",VALUE(LEFT(G6,1))&gt;VALUE(RIGHT(G6,1))),2,IF(OR(VALUE(LEFT(G6,1))&lt;VALUE(RIGHT(G6,1))),1,0))))</f>
        <v>6</v>
      </c>
      <c r="J6" s="27">
        <f>IF(I6=0,"",RANK(I6,$I$6:$I$9))</f>
        <v>1</v>
      </c>
    </row>
    <row r="7" spans="1:10" s="5" customFormat="1" ht="15" x14ac:dyDescent="0.25">
      <c r="A7" s="26">
        <v>2</v>
      </c>
      <c r="B7" s="167" t="s">
        <v>391</v>
      </c>
      <c r="C7" s="168"/>
      <c r="D7" s="26" t="str">
        <f>RIGHT(E6,1)&amp;":"&amp;LEFT(E6,1)</f>
        <v>1:3</v>
      </c>
      <c r="E7" s="28" t="s">
        <v>4</v>
      </c>
      <c r="F7" s="29" t="s">
        <v>410</v>
      </c>
      <c r="G7" s="29" t="s">
        <v>411</v>
      </c>
      <c r="H7" s="29"/>
      <c r="I7" s="26">
        <f>IF(B7="",0,IF(D7=":",0,IF(OR(LEFT(D7,1)="w",VALUE(LEFT(D7,1))&gt;VALUE(RIGHT(D7,1))),2,IF(OR(VALUE(LEFT(D7,1))&lt;VALUE(RIGHT(D7,1))),1,0)))+IF(F7="",0,IF(OR(LEFT(F7,1)="w",VALUE(LEFT(F7,1))&gt;VALUE(RIGHT(F7,1))),2,IF(OR(VALUE(LEFT(F7,1))&lt;VALUE(RIGHT(F7,1))),1,0)))+IF(G7="",0,IF(OR(LEFT(G7,1)="w",VALUE(LEFT(G7,1))&gt;VALUE(RIGHT(G7,1))),2,IF(OR(VALUE(LEFT(G7,1))&lt;VALUE(RIGHT(G7,1))),1,0))))</f>
        <v>5</v>
      </c>
      <c r="J7" s="27">
        <f>IF(I7=0,"",RANK(I7,$I$6:$I$9))</f>
        <v>2</v>
      </c>
    </row>
    <row r="8" spans="1:10" s="5" customFormat="1" ht="15" x14ac:dyDescent="0.25">
      <c r="A8" s="26">
        <v>3</v>
      </c>
      <c r="B8" s="167" t="s">
        <v>392</v>
      </c>
      <c r="C8" s="168"/>
      <c r="D8" s="26" t="str">
        <f>RIGHT(F6,1)&amp;":"&amp;LEFT(F6,1)</f>
        <v>1:3</v>
      </c>
      <c r="E8" s="26" t="str">
        <f>RIGHT(F7,1)&amp;":"&amp;LEFT(F7,1)</f>
        <v>1:3</v>
      </c>
      <c r="F8" s="28" t="s">
        <v>4</v>
      </c>
      <c r="G8" s="29" t="s">
        <v>408</v>
      </c>
      <c r="H8" s="29"/>
      <c r="I8" s="26">
        <f>IF(B8="",0,IF(D8=":",0,IF(OR(LEFT(D8,1)="w",VALUE(LEFT(D8,1))&gt;VALUE(RIGHT(D8,1))),2,IF(OR(VALUE(LEFT(D8,1))&lt;VALUE(RIGHT(D8,1))),1,0)))+IF(E8=":",0,IF(OR(LEFT(E8,1)="w",VALUE(LEFT(E8,1))&gt;VALUE(RIGHT(E8,1))),2,IF(OR(VALUE(LEFT(E8,1))&lt;VALUE(RIGHT(E8,1))),1,0)))+IF(G8="",0,IF(OR(LEFT(G8,1)="w",VALUE(LEFT(G8,1))&gt;VALUE(RIGHT(G8,1))),2,IF(OR(VALUE(LEFT(G8,1))&lt;VALUE(RIGHT(G8,1))),1,0))))</f>
        <v>3</v>
      </c>
      <c r="J8" s="27">
        <f>IF(I8=0,"",RANK(I8,$I$6:$I$9))</f>
        <v>4</v>
      </c>
    </row>
    <row r="9" spans="1:10" s="5" customFormat="1" ht="15" x14ac:dyDescent="0.25">
      <c r="A9" s="26">
        <v>4</v>
      </c>
      <c r="B9" s="167" t="s">
        <v>393</v>
      </c>
      <c r="C9" s="168"/>
      <c r="D9" s="26" t="str">
        <f>RIGHT(G6,1)&amp;":"&amp;LEFT(G6,1)</f>
        <v>0:3</v>
      </c>
      <c r="E9" s="26" t="str">
        <f>RIGHT(G7,1)&amp;":"&amp;LEFT(G7,1)</f>
        <v>2:3</v>
      </c>
      <c r="F9" s="26" t="str">
        <f>RIGHT(G8,1)&amp;":"&amp;LEFT(G8,1)</f>
        <v>3:0</v>
      </c>
      <c r="G9" s="28" t="s">
        <v>4</v>
      </c>
      <c r="H9" s="28"/>
      <c r="I9" s="26">
        <f>IF(B9="",0,IF(D9=":",0,IF(OR(LEFT(D9,1)="w",VALUE(LEFT(D9,1))&gt;VALUE(RIGHT(D9,1))),2,IF(OR(VALUE(LEFT(D9,1))&lt;VALUE(RIGHT(D9,1))),1,0)))+IF(E9=":",0,IF(OR(LEFT(E9,1)="w",VALUE(LEFT(E9,1))&gt;VALUE(RIGHT(E9,1))),2,IF(OR(VALUE(LEFT(E9,1))&lt;VALUE(RIGHT(E9,1))),1,0)))+IF(F9=":",0,IF(OR(LEFT(F9,1)="w",VALUE(LEFT(F9,1))&gt;VALUE(RIGHT(F9,1))),2,IF(OR(VALUE(LEFT(F9,1))&lt;VALUE(RIGHT(F9,1))),1,0))))</f>
        <v>4</v>
      </c>
      <c r="J9" s="27">
        <f>IF(I9=0,"",RANK(I9,$I$6:$I$9))</f>
        <v>3</v>
      </c>
    </row>
    <row r="10" spans="1:10" s="5" customFormat="1" ht="20.100000000000001" customHeight="1" x14ac:dyDescent="0.25">
      <c r="B10" s="31"/>
      <c r="C10" s="31"/>
      <c r="D10" s="23"/>
      <c r="E10" s="23"/>
      <c r="F10" s="23"/>
      <c r="G10" s="23"/>
      <c r="H10" s="23"/>
    </row>
    <row r="11" spans="1:10" s="5" customFormat="1" ht="15" x14ac:dyDescent="0.25">
      <c r="A11" s="26"/>
      <c r="B11" s="30" t="s">
        <v>15</v>
      </c>
      <c r="C11" s="30" t="s">
        <v>1</v>
      </c>
      <c r="D11" s="26">
        <v>1</v>
      </c>
      <c r="E11" s="26">
        <v>2</v>
      </c>
      <c r="F11" s="26">
        <v>3</v>
      </c>
      <c r="G11" s="26">
        <v>4</v>
      </c>
      <c r="H11" s="26" t="s">
        <v>13</v>
      </c>
      <c r="I11" s="26" t="s">
        <v>2</v>
      </c>
      <c r="J11" s="26" t="s">
        <v>3</v>
      </c>
    </row>
    <row r="12" spans="1:10" s="5" customFormat="1" ht="15" x14ac:dyDescent="0.25">
      <c r="A12" s="26">
        <v>1</v>
      </c>
      <c r="B12" s="167" t="s">
        <v>394</v>
      </c>
      <c r="C12" s="168"/>
      <c r="D12" s="28" t="s">
        <v>4</v>
      </c>
      <c r="E12" s="29" t="s">
        <v>406</v>
      </c>
      <c r="F12" s="29" t="s">
        <v>406</v>
      </c>
      <c r="G12" s="29" t="s">
        <v>406</v>
      </c>
      <c r="H12" s="29"/>
      <c r="I12" s="26">
        <f>IF(B12="",0,IF(E12="",0,IF(OR(LEFT(E12,1)="w",VALUE(LEFT(E12,1))&gt;VALUE(RIGHT(E12,1))),2,IF(OR(VALUE(LEFT(E12,1))&lt;VALUE(RIGHT(E12,1))),1,0)))+IF(F12="",0,IF(OR(LEFT(F12,1)="w",VALUE(LEFT(F12,1))&gt;VALUE(RIGHT(F12,1))),2,IF(OR(VALUE(LEFT(F12,1))&lt;VALUE(RIGHT(F12,1))),1,0)))+IF(G12="",0,IF(OR(LEFT(G12,1)="w",VALUE(LEFT(G12,1))&gt;VALUE(RIGHT(G12,1))),2,IF(OR(VALUE(LEFT(G12,1))&lt;VALUE(RIGHT(G12,1))),1,0))))</f>
        <v>6</v>
      </c>
      <c r="J12" s="27">
        <f>IF(I12=0,"",RANK(I12,$I$12:$I$15))</f>
        <v>1</v>
      </c>
    </row>
    <row r="13" spans="1:10" s="5" customFormat="1" ht="15" x14ac:dyDescent="0.25">
      <c r="A13" s="26">
        <v>2</v>
      </c>
      <c r="B13" s="167" t="s">
        <v>395</v>
      </c>
      <c r="C13" s="168"/>
      <c r="D13" s="26" t="str">
        <f>RIGHT(E12,1)&amp;":"&amp;LEFT(E12,1)</f>
        <v>0:3</v>
      </c>
      <c r="E13" s="28" t="s">
        <v>4</v>
      </c>
      <c r="F13" s="29" t="s">
        <v>406</v>
      </c>
      <c r="G13" s="29" t="s">
        <v>410</v>
      </c>
      <c r="H13" s="29"/>
      <c r="I13" s="26">
        <f>IF(B13="",0,IF(D13=":",0,IF(OR(LEFT(D13,1)="w",VALUE(LEFT(D13,1))&gt;VALUE(RIGHT(D13,1))),2,IF(OR(VALUE(LEFT(D13,1))&lt;VALUE(RIGHT(D13,1))),1,0)))+IF(F13="",0,IF(OR(LEFT(F13,1)="w",VALUE(LEFT(F13,1))&gt;VALUE(RIGHT(F13,1))),2,IF(OR(VALUE(LEFT(F13,1))&lt;VALUE(RIGHT(F13,1))),1,0)))+IF(G13="",0,IF(OR(LEFT(G13,1)="w",VALUE(LEFT(G13,1))&gt;VALUE(RIGHT(G13,1))),2,IF(OR(VALUE(LEFT(G13,1))&lt;VALUE(RIGHT(G13,1))),1,0))))</f>
        <v>5</v>
      </c>
      <c r="J13" s="27">
        <f>IF(I13=0,"",RANK(I13,$I$12:$I$15))</f>
        <v>2</v>
      </c>
    </row>
    <row r="14" spans="1:10" s="5" customFormat="1" ht="15" x14ac:dyDescent="0.25">
      <c r="A14" s="26">
        <v>3</v>
      </c>
      <c r="B14" s="167" t="s">
        <v>396</v>
      </c>
      <c r="C14" s="168"/>
      <c r="D14" s="26" t="str">
        <f>RIGHT(F12,1)&amp;":"&amp;LEFT(F12,1)</f>
        <v>0:3</v>
      </c>
      <c r="E14" s="26" t="str">
        <f>RIGHT(F13,1)&amp;":"&amp;LEFT(F13,1)</f>
        <v>0:3</v>
      </c>
      <c r="F14" s="28" t="s">
        <v>4</v>
      </c>
      <c r="G14" s="29" t="s">
        <v>406</v>
      </c>
      <c r="H14" s="29"/>
      <c r="I14" s="26">
        <f>IF(B14="",0,IF(D14=":",0,IF(OR(LEFT(D14,1)="w",VALUE(LEFT(D14,1))&gt;VALUE(RIGHT(D14,1))),2,IF(OR(VALUE(LEFT(D14,1))&lt;VALUE(RIGHT(D14,1))),1,0)))+IF(E14=":",0,IF(OR(LEFT(E14,1)="w",VALUE(LEFT(E14,1))&gt;VALUE(RIGHT(E14,1))),2,IF(OR(VALUE(LEFT(E14,1))&lt;VALUE(RIGHT(E14,1))),1,0)))+IF(G14="",0,IF(OR(LEFT(G14,1)="w",VALUE(LEFT(G14,1))&gt;VALUE(RIGHT(G14,1))),2,IF(OR(VALUE(LEFT(G14,1))&lt;VALUE(RIGHT(G14,1))),1,0))))</f>
        <v>4</v>
      </c>
      <c r="J14" s="27">
        <f>IF(I14=0,"",RANK(I14,$I$12:$I$15))</f>
        <v>3</v>
      </c>
    </row>
    <row r="15" spans="1:10" s="5" customFormat="1" ht="15" x14ac:dyDescent="0.25">
      <c r="A15" s="26">
        <v>4</v>
      </c>
      <c r="B15" s="167" t="s">
        <v>397</v>
      </c>
      <c r="C15" s="168"/>
      <c r="D15" s="26" t="str">
        <f>RIGHT(G12,1)&amp;":"&amp;LEFT(G12,1)</f>
        <v>0:3</v>
      </c>
      <c r="E15" s="26" t="str">
        <f>RIGHT(G13,1)&amp;":"&amp;LEFT(G13,1)</f>
        <v>1:3</v>
      </c>
      <c r="F15" s="26" t="str">
        <f>RIGHT(G14,1)&amp;":"&amp;LEFT(G14,1)</f>
        <v>0:3</v>
      </c>
      <c r="G15" s="28" t="s">
        <v>4</v>
      </c>
      <c r="H15" s="28"/>
      <c r="I15" s="26">
        <f>IF(B15="",0,IF(D15=":",0,IF(OR(LEFT(D15,1)="w",VALUE(LEFT(D15,1))&gt;VALUE(RIGHT(D15,1))),2,IF(OR(VALUE(LEFT(D15,1))&lt;VALUE(RIGHT(D15,1))),1,0)))+IF(E15=":",0,IF(OR(LEFT(E15,1)="w",VALUE(LEFT(E15,1))&gt;VALUE(RIGHT(E15,1))),2,IF(OR(VALUE(LEFT(E15,1))&lt;VALUE(RIGHT(E15,1))),1,0)))+IF(F15=":",0,IF(OR(LEFT(F15,1)="w",VALUE(LEFT(F15,1))&gt;VALUE(RIGHT(F15,1))),2,IF(OR(VALUE(LEFT(F15,1))&lt;VALUE(RIGHT(F15,1))),1,0))))</f>
        <v>3</v>
      </c>
      <c r="J15" s="27">
        <f>IF(I15=0,"",RANK(I15,$I$12:$I$15))</f>
        <v>4</v>
      </c>
    </row>
    <row r="16" spans="1:10" s="5" customFormat="1" ht="20.100000000000001" customHeight="1" x14ac:dyDescent="0.25">
      <c r="B16" s="31"/>
      <c r="C16" s="31"/>
      <c r="D16" s="23"/>
      <c r="E16" s="23"/>
      <c r="F16" s="23"/>
      <c r="G16" s="23"/>
      <c r="H16" s="23"/>
    </row>
    <row r="17" spans="1:10" s="5" customFormat="1" ht="15" x14ac:dyDescent="0.25">
      <c r="A17" s="26"/>
      <c r="B17" s="30" t="s">
        <v>16</v>
      </c>
      <c r="C17" s="30" t="s">
        <v>1</v>
      </c>
      <c r="D17" s="26">
        <v>1</v>
      </c>
      <c r="E17" s="26">
        <v>2</v>
      </c>
      <c r="F17" s="26">
        <v>3</v>
      </c>
      <c r="G17" s="26">
        <v>4</v>
      </c>
      <c r="H17" s="26" t="s">
        <v>13</v>
      </c>
      <c r="I17" s="26" t="s">
        <v>2</v>
      </c>
      <c r="J17" s="26" t="s">
        <v>3</v>
      </c>
    </row>
    <row r="18" spans="1:10" s="5" customFormat="1" ht="15" x14ac:dyDescent="0.25">
      <c r="A18" s="26">
        <v>1</v>
      </c>
      <c r="B18" s="167" t="s">
        <v>403</v>
      </c>
      <c r="C18" s="168"/>
      <c r="D18" s="28" t="s">
        <v>4</v>
      </c>
      <c r="E18" s="29" t="s">
        <v>407</v>
      </c>
      <c r="F18" s="29" t="s">
        <v>409</v>
      </c>
      <c r="G18" s="29" t="s">
        <v>406</v>
      </c>
      <c r="H18" s="29"/>
      <c r="I18" s="26">
        <f>IF(B18="",0,IF(E18="",0,IF(OR(LEFT(E18,1)="w",VALUE(LEFT(E18,1))&gt;VALUE(RIGHT(E18,1))),2,IF(OR(VALUE(LEFT(E18,1))&lt;VALUE(RIGHT(E18,1))),1,0)))+IF(F18="",0,IF(OR(LEFT(F18,1)="w",VALUE(LEFT(F18,1))&gt;VALUE(RIGHT(F18,1))),2,IF(OR(VALUE(LEFT(F18,1))&lt;VALUE(RIGHT(F18,1))),1,0)))+IF(G18="",0,IF(OR(LEFT(G18,1)="w",VALUE(LEFT(G18,1))&gt;VALUE(RIGHT(G18,1))),2,IF(OR(VALUE(LEFT(G18,1))&lt;VALUE(RIGHT(G18,1))),1,0))))</f>
        <v>4</v>
      </c>
      <c r="J18" s="27">
        <f>IF(I18=0,"",RANK(I18,$I$18:$I$21))</f>
        <v>3</v>
      </c>
    </row>
    <row r="19" spans="1:10" s="5" customFormat="1" ht="15" x14ac:dyDescent="0.25">
      <c r="A19" s="26">
        <v>2</v>
      </c>
      <c r="B19" s="167" t="s">
        <v>399</v>
      </c>
      <c r="C19" s="168"/>
      <c r="D19" s="26" t="str">
        <f>RIGHT(E18,1)&amp;":"&amp;LEFT(E18,1)</f>
        <v>3:1</v>
      </c>
      <c r="E19" s="28" t="s">
        <v>4</v>
      </c>
      <c r="F19" s="29" t="s">
        <v>406</v>
      </c>
      <c r="G19" s="29" t="s">
        <v>406</v>
      </c>
      <c r="H19" s="29"/>
      <c r="I19" s="26">
        <f>IF(B19="",0,IF(D19=":",0,IF(OR(LEFT(D19,1)="w",VALUE(LEFT(D19,1))&gt;VALUE(RIGHT(D19,1))),2,IF(OR(VALUE(LEFT(D19,1))&lt;VALUE(RIGHT(D19,1))),1,0)))+IF(F19="",0,IF(OR(LEFT(F19,1)="w",VALUE(LEFT(F19,1))&gt;VALUE(RIGHT(F19,1))),2,IF(OR(VALUE(LEFT(F19,1))&lt;VALUE(RIGHT(F19,1))),1,0)))+IF(G19="",0,IF(OR(LEFT(G19,1)="w",VALUE(LEFT(G19,1))&gt;VALUE(RIGHT(G19,1))),2,IF(OR(VALUE(LEFT(G19,1))&lt;VALUE(RIGHT(G19,1))),1,0))))</f>
        <v>6</v>
      </c>
      <c r="J19" s="27">
        <f>IF(I19=0,"",RANK(I19,$I$18:$I$21))</f>
        <v>1</v>
      </c>
    </row>
    <row r="20" spans="1:10" s="5" customFormat="1" ht="15" x14ac:dyDescent="0.25">
      <c r="A20" s="26">
        <v>3</v>
      </c>
      <c r="B20" s="167" t="s">
        <v>400</v>
      </c>
      <c r="C20" s="168"/>
      <c r="D20" s="26" t="str">
        <f>RIGHT(F18,1)&amp;":"&amp;LEFT(F18,1)</f>
        <v>3:2</v>
      </c>
      <c r="E20" s="26" t="str">
        <f>RIGHT(F19,1)&amp;":"&amp;LEFT(F19,1)</f>
        <v>0:3</v>
      </c>
      <c r="F20" s="28" t="s">
        <v>4</v>
      </c>
      <c r="G20" s="29" t="s">
        <v>406</v>
      </c>
      <c r="H20" s="29"/>
      <c r="I20" s="26">
        <f>IF(B20="",0,IF(D20=":",0,IF(OR(LEFT(D20,1)="w",VALUE(LEFT(D20,1))&gt;VALUE(RIGHT(D20,1))),2,IF(OR(VALUE(LEFT(D20,1))&lt;VALUE(RIGHT(D20,1))),1,0)))+IF(E20=":",0,IF(OR(LEFT(E20,1)="w",VALUE(LEFT(E20,1))&gt;VALUE(RIGHT(E20,1))),2,IF(OR(VALUE(LEFT(E20,1))&lt;VALUE(RIGHT(E20,1))),1,0)))+IF(G20="",0,IF(OR(LEFT(G20,1)="w",VALUE(LEFT(G20,1))&gt;VALUE(RIGHT(G20,1))),2,IF(OR(VALUE(LEFT(G20,1))&lt;VALUE(RIGHT(G20,1))),1,0))))</f>
        <v>5</v>
      </c>
      <c r="J20" s="27">
        <f>IF(I20=0,"",RANK(I20,$I$18:$I$21))</f>
        <v>2</v>
      </c>
    </row>
    <row r="21" spans="1:10" s="5" customFormat="1" ht="15" x14ac:dyDescent="0.25">
      <c r="A21" s="26">
        <v>4</v>
      </c>
      <c r="B21" s="167" t="s">
        <v>401</v>
      </c>
      <c r="C21" s="168"/>
      <c r="D21" s="26" t="str">
        <f>RIGHT(G18,1)&amp;":"&amp;LEFT(G18,1)</f>
        <v>0:3</v>
      </c>
      <c r="E21" s="26" t="str">
        <f>RIGHT(G19,1)&amp;":"&amp;LEFT(G19,1)</f>
        <v>0:3</v>
      </c>
      <c r="F21" s="26" t="str">
        <f>RIGHT(G20,1)&amp;":"&amp;LEFT(G20,1)</f>
        <v>0:3</v>
      </c>
      <c r="G21" s="28" t="s">
        <v>4</v>
      </c>
      <c r="H21" s="28"/>
      <c r="I21" s="26">
        <f>IF(B21="",0,IF(D21=":",0,IF(OR(LEFT(D21,1)="w",VALUE(LEFT(D21,1))&gt;VALUE(RIGHT(D21,1))),2,IF(OR(VALUE(LEFT(D21,1))&lt;VALUE(RIGHT(D21,1))),1,0)))+IF(E21=":",0,IF(OR(LEFT(E21,1)="w",VALUE(LEFT(E21,1))&gt;VALUE(RIGHT(E21,1))),2,IF(OR(VALUE(LEFT(E21,1))&lt;VALUE(RIGHT(E21,1))),1,0)))+IF(F21=":",0,IF(OR(LEFT(F21,1)="w",VALUE(LEFT(F21,1))&gt;VALUE(RIGHT(F21,1))),2,IF(OR(VALUE(LEFT(F21,1))&lt;VALUE(RIGHT(F21,1))),1,0))))</f>
        <v>3</v>
      </c>
      <c r="J21" s="27">
        <f>IF(I21=0,"",RANK(I21,$I$18:$I$21))</f>
        <v>4</v>
      </c>
    </row>
    <row r="22" spans="1:10" s="5" customFormat="1" ht="20.100000000000001" customHeight="1" x14ac:dyDescent="0.25">
      <c r="B22" s="31"/>
      <c r="C22" s="31"/>
      <c r="D22" s="23"/>
      <c r="E22" s="23"/>
      <c r="F22" s="23"/>
      <c r="G22" s="23"/>
      <c r="H22" s="23"/>
    </row>
    <row r="23" spans="1:10" s="5" customFormat="1" ht="15" x14ac:dyDescent="0.25">
      <c r="A23" s="26"/>
      <c r="B23" s="30" t="s">
        <v>17</v>
      </c>
      <c r="C23" s="30" t="s">
        <v>1</v>
      </c>
      <c r="D23" s="26">
        <v>1</v>
      </c>
      <c r="E23" s="26">
        <v>2</v>
      </c>
      <c r="F23" s="26">
        <v>3</v>
      </c>
      <c r="G23" s="26">
        <v>4</v>
      </c>
      <c r="H23" s="26" t="s">
        <v>13</v>
      </c>
      <c r="I23" s="26" t="s">
        <v>2</v>
      </c>
      <c r="J23" s="26" t="s">
        <v>3</v>
      </c>
    </row>
    <row r="24" spans="1:10" s="5" customFormat="1" ht="15" x14ac:dyDescent="0.25">
      <c r="A24" s="26">
        <v>1</v>
      </c>
      <c r="B24" s="167" t="s">
        <v>402</v>
      </c>
      <c r="C24" s="168"/>
      <c r="D24" s="28" t="s">
        <v>4</v>
      </c>
      <c r="E24" s="29" t="s">
        <v>408</v>
      </c>
      <c r="F24" s="29" t="s">
        <v>409</v>
      </c>
      <c r="G24" s="29" t="s">
        <v>410</v>
      </c>
      <c r="H24" s="29"/>
      <c r="I24" s="26">
        <f>IF(B24="",0,IF(E24="",0,IF(OR(LEFT(E24,1)="w",VALUE(LEFT(E24,1))&gt;VALUE(RIGHT(E24,1))),2,IF(OR(VALUE(LEFT(E24,1))&lt;VALUE(RIGHT(E24,1))),1,0)))+IF(F24="",0,IF(OR(LEFT(F24,1)="w",VALUE(LEFT(F24,1))&gt;VALUE(RIGHT(F24,1))),2,IF(OR(VALUE(LEFT(F24,1))&lt;VALUE(RIGHT(F24,1))),1,0)))+IF(G24="",0,IF(OR(LEFT(G24,1)="w",VALUE(LEFT(G24,1))&gt;VALUE(RIGHT(G24,1))),2,IF(OR(VALUE(LEFT(G24,1))&lt;VALUE(RIGHT(G24,1))),1,0))))</f>
        <v>4</v>
      </c>
      <c r="J24" s="27">
        <f>IF(I24=0,"",RANK(I24,$I$24:$I$27))</f>
        <v>3</v>
      </c>
    </row>
    <row r="25" spans="1:10" s="5" customFormat="1" ht="15" x14ac:dyDescent="0.25">
      <c r="A25" s="26">
        <v>2</v>
      </c>
      <c r="B25" s="167" t="s">
        <v>398</v>
      </c>
      <c r="C25" s="168"/>
      <c r="D25" s="26" t="str">
        <f>RIGHT(E24,1)&amp;":"&amp;LEFT(E24,1)</f>
        <v>3:0</v>
      </c>
      <c r="E25" s="28" t="s">
        <v>4</v>
      </c>
      <c r="F25" s="29" t="s">
        <v>409</v>
      </c>
      <c r="G25" s="29" t="s">
        <v>411</v>
      </c>
      <c r="H25" s="29" t="s">
        <v>505</v>
      </c>
      <c r="I25" s="26">
        <f>IF(B25="",0,IF(D25=":",0,IF(OR(LEFT(D25,1)="w",VALUE(LEFT(D25,1))&gt;VALUE(RIGHT(D25,1))),2,IF(OR(VALUE(LEFT(D25,1))&lt;VALUE(RIGHT(D25,1))),1,0)))+IF(F25="",0,IF(OR(LEFT(F25,1)="w",VALUE(LEFT(F25,1))&gt;VALUE(RIGHT(F25,1))),2,IF(OR(VALUE(LEFT(F25,1))&lt;VALUE(RIGHT(F25,1))),1,0)))+IF(G25="",0,IF(OR(LEFT(G25,1)="w",VALUE(LEFT(G25,1))&gt;VALUE(RIGHT(G25,1))),2,IF(OR(VALUE(LEFT(G25,1))&lt;VALUE(RIGHT(G25,1))),1,0))))</f>
        <v>5</v>
      </c>
      <c r="J25" s="27">
        <f>IF(I25=0,"",RANK(I25,$I$24:$I$27))</f>
        <v>2</v>
      </c>
    </row>
    <row r="26" spans="1:10" s="5" customFormat="1" ht="15" x14ac:dyDescent="0.25">
      <c r="A26" s="26">
        <v>3</v>
      </c>
      <c r="B26" s="167" t="s">
        <v>404</v>
      </c>
      <c r="C26" s="168"/>
      <c r="D26" s="26" t="str">
        <f>RIGHT(F24,1)&amp;":"&amp;LEFT(F24,1)</f>
        <v>3:2</v>
      </c>
      <c r="E26" s="26" t="str">
        <f>RIGHT(F25,1)&amp;":"&amp;LEFT(F25,1)</f>
        <v>3:2</v>
      </c>
      <c r="F26" s="28" t="s">
        <v>4</v>
      </c>
      <c r="G26" s="29" t="s">
        <v>406</v>
      </c>
      <c r="H26" s="29"/>
      <c r="I26" s="26">
        <f>IF(B26="",0,IF(D26=":",0,IF(OR(LEFT(D26,1)="w",VALUE(LEFT(D26,1))&gt;VALUE(RIGHT(D26,1))),2,IF(OR(VALUE(LEFT(D26,1))&lt;VALUE(RIGHT(D26,1))),1,0)))+IF(E26=":",0,IF(OR(LEFT(E26,1)="w",VALUE(LEFT(E26,1))&gt;VALUE(RIGHT(E26,1))),2,IF(OR(VALUE(LEFT(E26,1))&lt;VALUE(RIGHT(E26,1))),1,0)))+IF(G26="",0,IF(OR(LEFT(G26,1)="w",VALUE(LEFT(G26,1))&gt;VALUE(RIGHT(G26,1))),2,IF(OR(VALUE(LEFT(G26,1))&lt;VALUE(RIGHT(G26,1))),1,0))))</f>
        <v>6</v>
      </c>
      <c r="J26" s="27">
        <f>IF(I26=0,"",RANK(I26,$I$24:$I$27))</f>
        <v>1</v>
      </c>
    </row>
    <row r="27" spans="1:10" s="5" customFormat="1" ht="15" x14ac:dyDescent="0.25">
      <c r="A27" s="26">
        <v>4</v>
      </c>
      <c r="B27" s="167" t="s">
        <v>405</v>
      </c>
      <c r="C27" s="168"/>
      <c r="D27" s="26" t="str">
        <f>RIGHT(G24,1)&amp;":"&amp;LEFT(G24,1)</f>
        <v>1:3</v>
      </c>
      <c r="E27" s="26" t="str">
        <f>RIGHT(G25,1)&amp;":"&amp;LEFT(G25,1)</f>
        <v>2:3</v>
      </c>
      <c r="F27" s="26" t="str">
        <f>RIGHT(G26,1)&amp;":"&amp;LEFT(G26,1)</f>
        <v>0:3</v>
      </c>
      <c r="G27" s="28" t="s">
        <v>4</v>
      </c>
      <c r="H27" s="28"/>
      <c r="I27" s="26">
        <f>IF(B27="",0,IF(D27=":",0,IF(OR(LEFT(D27,1)="w",VALUE(LEFT(D27,1))&gt;VALUE(RIGHT(D27,1))),2,IF(OR(VALUE(LEFT(D27,1))&lt;VALUE(RIGHT(D27,1))),1,0)))+IF(E27=":",0,IF(OR(LEFT(E27,1)="w",VALUE(LEFT(E27,1))&gt;VALUE(RIGHT(E27,1))),2,IF(OR(VALUE(LEFT(E27,1))&lt;VALUE(RIGHT(E27,1))),1,0)))+IF(F27=":",0,IF(OR(LEFT(F27,1)="w",VALUE(LEFT(F27,1))&gt;VALUE(RIGHT(F27,1))),2,IF(OR(VALUE(LEFT(F27,1))&lt;VALUE(RIGHT(F27,1))),1,0))))</f>
        <v>3</v>
      </c>
      <c r="J27" s="27">
        <f>IF(I27=0,"",RANK(I27,$I$24:$I$27))</f>
        <v>4</v>
      </c>
    </row>
  </sheetData>
  <sheetProtection sheet="1" objects="1" scenarios="1"/>
  <mergeCells count="19">
    <mergeCell ref="B24:C24"/>
    <mergeCell ref="B25:C25"/>
    <mergeCell ref="B26:C26"/>
    <mergeCell ref="B27:C27"/>
    <mergeCell ref="B15:C15"/>
    <mergeCell ref="B18:C18"/>
    <mergeCell ref="B19:C19"/>
    <mergeCell ref="B20:C20"/>
    <mergeCell ref="B21:C21"/>
    <mergeCell ref="B8:C8"/>
    <mergeCell ref="B9:C9"/>
    <mergeCell ref="B12:C12"/>
    <mergeCell ref="B13:C13"/>
    <mergeCell ref="B14:C14"/>
    <mergeCell ref="A1:J1"/>
    <mergeCell ref="B6:C6"/>
    <mergeCell ref="B7:C7"/>
    <mergeCell ref="A3:D3"/>
    <mergeCell ref="A4:C4"/>
  </mergeCells>
  <phoneticPr fontId="0" type="noConversion"/>
  <dataValidations count="1">
    <dataValidation type="list" allowBlank="1" showInputMessage="1" showErrorMessage="1" sqref="B6:C9 B12:C15 B18:C21 B24:C27" xr:uid="{00000000-0002-0000-0100-000000000000}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80" verticalDpi="18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D40"/>
  <sheetViews>
    <sheetView showGridLines="0" showZeros="0" workbookViewId="0">
      <selection activeCell="A7" sqref="A7"/>
    </sheetView>
  </sheetViews>
  <sheetFormatPr defaultColWidth="9.109375" defaultRowHeight="10.199999999999999" x14ac:dyDescent="0.2"/>
  <cols>
    <col min="1" max="4" width="37.88671875" style="17" customWidth="1"/>
    <col min="5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'Divize_E-B'!B3:E3</f>
        <v>Divize E - o 9. - 16. místo</v>
      </c>
      <c r="C4" s="177"/>
      <c r="D4" s="39"/>
    </row>
    <row r="5" spans="1:4" ht="8.25" customHeight="1" x14ac:dyDescent="0.2"/>
    <row r="6" spans="1:4" ht="15" customHeight="1" x14ac:dyDescent="0.25">
      <c r="A6" s="50" t="str">
        <f>'Divize_E-B'!A5</f>
        <v>o 9.-16 místo</v>
      </c>
    </row>
    <row r="7" spans="1:4" ht="15" customHeight="1" x14ac:dyDescent="0.2">
      <c r="A7" s="36" t="str">
        <f>IF('Divize_E-B'!A6="","",'Divize_E-B'!A6)</f>
        <v>Sulovský Kryštof  {KMST Liberec}-U13</v>
      </c>
    </row>
    <row r="8" spans="1:4" ht="15" customHeight="1" x14ac:dyDescent="0.2">
      <c r="A8" s="37"/>
      <c r="B8" s="36" t="str">
        <f>'Divize_E-B'!A18</f>
        <v>Sulovský Kryštof  {KMST Liberec}-U13</v>
      </c>
    </row>
    <row r="9" spans="1:4" ht="15" customHeight="1" x14ac:dyDescent="0.2">
      <c r="A9" s="35" t="str">
        <f>IF('Divize_E-B'!C6="","",'Divize_E-B'!C6)</f>
        <v>Kozák Jan {B.  Jablonec n. N.}-U11</v>
      </c>
      <c r="B9" s="18" t="str">
        <f>IF('Divize_E-B'!D6="","",IF(LEFT('Divize_E-B'!D6,1)&gt;RIGHT('Divize_E-B'!D6,1),'Divize_E-B'!D6,RIGHT('Divize_E-B'!D6,1)&amp;":"&amp;LEFT('Divize_E-B'!D6,1)))</f>
        <v>3 : 1</v>
      </c>
    </row>
    <row r="10" spans="1:4" ht="15" customHeight="1" x14ac:dyDescent="0.2">
      <c r="B10" s="37"/>
      <c r="C10" s="36" t="str">
        <f>'Divize_E-B'!A23</f>
        <v>Ondráček Josef {B.  Jablonec n. N.}-U13</v>
      </c>
    </row>
    <row r="11" spans="1:4" ht="15" customHeight="1" x14ac:dyDescent="0.2">
      <c r="A11" s="36" t="str">
        <f>IF('Divize_E-B'!A7="","",'Divize_E-B'!A7)</f>
        <v>Kavka Jan {PINK Liberec}-U11</v>
      </c>
      <c r="B11" s="37"/>
      <c r="C11" s="18" t="str">
        <f>IF('Divize_E-B'!D18="","",IF(LEFT('Divize_E-B'!D18,1)&gt;RIGHT('Divize_E-B'!D18,1),'Divize_E-B'!D18,RIGHT('Divize_E-B'!D18,1)&amp;":"&amp;LEFT('Divize_E-B'!D18,1)))</f>
        <v>3:0</v>
      </c>
    </row>
    <row r="12" spans="1:4" ht="15" customHeight="1" x14ac:dyDescent="0.2">
      <c r="A12" s="37"/>
      <c r="B12" s="35" t="str">
        <f>'Divize_E-B'!C18</f>
        <v>Ondráček Josef {B.  Jablonec n. N.}-U13</v>
      </c>
      <c r="C12" s="37"/>
    </row>
    <row r="13" spans="1:4" ht="15" customHeight="1" x14ac:dyDescent="0.2">
      <c r="A13" s="35" t="str">
        <f>IF('Divize_E-B'!C7="","",'Divize_E-B'!C7)</f>
        <v>Ondráček Josef {B.  Jablonec n. N.}-U13</v>
      </c>
      <c r="B13" s="34" t="str">
        <f>IF('Divize_E-B'!D7="","",IF(LEFT('Divize_E-B'!D7,1)&gt;RIGHT('Divize_E-B'!D7,1),'Divize_E-B'!D7,RIGHT('Divize_E-B'!D7,1)&amp;":"&amp;LEFT('Divize_E-B'!D7,1)))</f>
        <v>3:0</v>
      </c>
      <c r="C13" s="37"/>
    </row>
    <row r="14" spans="1:4" ht="15" customHeight="1" x14ac:dyDescent="0.2">
      <c r="C14" s="37"/>
      <c r="D14" s="36" t="str">
        <f>'Divize_E-B'!A24</f>
        <v>Mader Filip {KMST Liberec}-U15</v>
      </c>
    </row>
    <row r="15" spans="1:4" ht="15" customHeight="1" x14ac:dyDescent="0.2">
      <c r="A15" s="36" t="str">
        <f>IF('Divize_E-B'!A8="","",'Divize_E-B'!A8)</f>
        <v>Mervart Jan {PINK Liberec}-U13</v>
      </c>
      <c r="C15" s="37"/>
      <c r="D15" s="34" t="str">
        <f>IF('Divize_E-B'!D23="","",IF(LEFT('Divize_E-B'!D23,1)&gt;RIGHT('Divize_E-B'!D23,1),'Divize_E-B'!D23,RIGHT('Divize_E-B'!D23,1)&amp;":"&amp;LEFT('Divize_E-B'!D23,1)))</f>
        <v>3:1</v>
      </c>
    </row>
    <row r="16" spans="1:4" ht="15" customHeight="1" x14ac:dyDescent="0.2">
      <c r="A16" s="37"/>
      <c r="B16" s="36" t="str">
        <f>'Divize_E-B'!A19</f>
        <v>Mervart Jan {PINK Liberec}-U13</v>
      </c>
      <c r="C16" s="37"/>
    </row>
    <row r="17" spans="1:4" ht="15" customHeight="1" x14ac:dyDescent="0.2">
      <c r="A17" s="35" t="str">
        <f>IF('Divize_E-B'!C8="","",'Divize_E-B'!C8)</f>
        <v>Kuchyňa Josef {B.  Jablonec n. N.}-U11</v>
      </c>
      <c r="B17" s="18" t="str">
        <f>IF('Divize_E-B'!D8="","",IF(LEFT('Divize_E-B'!D8,1)&gt;RIGHT('Divize_E-B'!D8,1),'Divize_E-B'!D8,RIGHT('Divize_E-B'!D8,1)&amp;":"&amp;LEFT('Divize_E-B'!D8,1)))</f>
        <v>3 : 1</v>
      </c>
      <c r="C17" s="37"/>
    </row>
    <row r="18" spans="1:4" ht="15" customHeight="1" x14ac:dyDescent="0.2">
      <c r="B18" s="37"/>
      <c r="C18" s="35" t="str">
        <f>'Divize_E-B'!C23</f>
        <v>Mader Filip {KMST Liberec}-U15</v>
      </c>
    </row>
    <row r="19" spans="1:4" ht="15" customHeight="1" x14ac:dyDescent="0.2">
      <c r="A19" s="36" t="str">
        <f>IF('Divize_E-B'!A9="","",'Divize_E-B'!A9)</f>
        <v>Sacher Josef {B.  Jablonec n. N.}-U15</v>
      </c>
      <c r="B19" s="37"/>
      <c r="C19" s="34" t="str">
        <f>IF('Divize_E-B'!D19="","",IF(LEFT('Divize_E-B'!D19,1)&gt;RIGHT('Divize_E-B'!D19,1),'Divize_E-B'!D19,RIGHT('Divize_E-B'!D19,1)&amp;":"&amp;LEFT('Divize_E-B'!D19,1)))</f>
        <v>3:2</v>
      </c>
    </row>
    <row r="20" spans="1:4" ht="15" customHeight="1" x14ac:dyDescent="0.2">
      <c r="A20" s="37"/>
      <c r="B20" s="35" t="str">
        <f>'Divize_E-B'!C19</f>
        <v>Mader Filip {KMST Liberec}-U15</v>
      </c>
    </row>
    <row r="21" spans="1:4" ht="15" customHeight="1" x14ac:dyDescent="0.2">
      <c r="A21" s="35" t="str">
        <f>IF('Divize_E-B'!C9="","",'Divize_E-B'!C9)</f>
        <v>Mader Filip {KMST Liberec}-U15</v>
      </c>
      <c r="B21" s="34" t="str">
        <f>IF('Divize_E-B'!D9="","",IF(LEFT('Divize_E-B'!D9,1)&gt;RIGHT('Divize_E-B'!D9,1),'Divize_E-B'!D9,RIGHT('Divize_E-B'!D9,1)&amp;":"&amp;LEFT('Divize_E-B'!D9,1)))</f>
        <v>3:0</v>
      </c>
    </row>
    <row r="22" spans="1:4" ht="15" customHeight="1" x14ac:dyDescent="0.2"/>
    <row r="23" spans="1:4" ht="15" customHeight="1" x14ac:dyDescent="0.25">
      <c r="A23" s="50" t="str">
        <f>'Divize_E-B'!A10</f>
        <v>o 13.-16. místo</v>
      </c>
    </row>
    <row r="24" spans="1:4" ht="15" customHeight="1" x14ac:dyDescent="0.2">
      <c r="A24" s="36" t="str">
        <f>IF('Divize_E-B'!A11="","",'Divize_E-B'!A11)</f>
        <v>Kozák Jan {B.  Jablonec n. N.}-U11</v>
      </c>
      <c r="C24" s="34" t="str">
        <f>IF('Divize_E-B'!D57="","",IF(LEFT('Divize_E-B'!D57,1)&gt;RIGHT('Divize_E-B'!D57,1),'Divize_E-B'!D57,RIGHT('Divize_E-B'!D57,1)&amp;":"&amp;LEFT('Divize_E-B'!D57,1)))</f>
        <v/>
      </c>
      <c r="D24" s="34"/>
    </row>
    <row r="25" spans="1:4" ht="15" customHeight="1" x14ac:dyDescent="0.2">
      <c r="A25" s="37"/>
      <c r="B25" s="36" t="str">
        <f>'Divize_E-B'!A21</f>
        <v>Kozák Jan {B.  Jablonec n. N.}-U11</v>
      </c>
      <c r="D25" s="16"/>
    </row>
    <row r="26" spans="1:4" ht="15" customHeight="1" x14ac:dyDescent="0.2">
      <c r="A26" s="35" t="str">
        <f>IF('Divize_E-B'!C11="","",'Divize_E-B'!C11)</f>
        <v>Kavka Jan {PINK Liberec}-U11</v>
      </c>
      <c r="B26" s="18" t="str">
        <f>IF('Divize_E-B'!D11="","",IF(LEFT('Divize_E-B'!D11,1)&gt;RIGHT('Divize_E-B'!D11,1),'Divize_E-B'!D11,RIGHT('Divize_E-B'!D11,1)&amp;":"&amp;LEFT('Divize_E-B'!D11,1)))</f>
        <v>3 : 1</v>
      </c>
      <c r="D26" s="16"/>
    </row>
    <row r="27" spans="1:4" ht="15" customHeight="1" x14ac:dyDescent="0.2">
      <c r="B27" s="37"/>
      <c r="C27" s="36" t="str">
        <f>'Divize_E-B'!A28</f>
        <v>Kozák Jan {B.  Jablonec n. N.}-U11</v>
      </c>
      <c r="D27" s="16"/>
    </row>
    <row r="28" spans="1:4" ht="15" customHeight="1" x14ac:dyDescent="0.2">
      <c r="A28" s="36" t="str">
        <f>IF('Divize_E-B'!A12="","",'Divize_E-B'!A12)</f>
        <v>Kuchyňa Josef {B.  Jablonec n. N.}-U11</v>
      </c>
      <c r="B28" s="37"/>
      <c r="C28" s="34" t="str">
        <f>IF('Divize_E-B'!D21="","",IF(LEFT('Divize_E-B'!D21,1)&gt;RIGHT('Divize_E-B'!D21,1),'Divize_E-B'!D21,RIGHT('Divize_E-B'!D21,1)&amp;":"&amp;LEFT('Divize_E-B'!D21,1)))</f>
        <v>3 : 0</v>
      </c>
      <c r="D28" s="16"/>
    </row>
    <row r="29" spans="1:4" ht="15" customHeight="1" x14ac:dyDescent="0.2">
      <c r="A29" s="37"/>
      <c r="B29" s="35" t="str">
        <f>'Divize_E-B'!C21</f>
        <v>Kuchyňa Josef {B.  Jablonec n. N.}-U11</v>
      </c>
      <c r="D29" s="16"/>
    </row>
    <row r="30" spans="1:4" ht="15" customHeight="1" x14ac:dyDescent="0.2">
      <c r="A30" s="35" t="str">
        <f>IF('Divize_E-B'!C12="","",'Divize_E-B'!C12)</f>
        <v>Sacher Josef {B.  Jablonec n. N.}-U15</v>
      </c>
      <c r="B30" s="34" t="str">
        <f>IF('Divize_E-B'!D12="","",IF(LEFT('Divize_E-B'!D12,1)&gt;RIGHT('Divize_E-B'!D12,1),'Divize_E-B'!D12,RIGHT('Divize_E-B'!D12,1)&amp;":"&amp;LEFT('Divize_E-B'!D12,1)))</f>
        <v>wo</v>
      </c>
      <c r="D30" s="16"/>
    </row>
    <row r="31" spans="1:4" ht="15" customHeight="1" x14ac:dyDescent="0.2">
      <c r="D31" s="16"/>
    </row>
    <row r="32" spans="1:4" ht="15" customHeight="1" x14ac:dyDescent="0.25">
      <c r="A32" s="50" t="str">
        <f>'Divize_E-B'!A13</f>
        <v>o 11.- 12. místo</v>
      </c>
      <c r="C32" s="16"/>
      <c r="D32" s="16"/>
    </row>
    <row r="33" spans="1:2" s="16" customFormat="1" ht="15" customHeight="1" x14ac:dyDescent="0.2">
      <c r="A33" s="36" t="str">
        <f>IF('Divize_E-B'!A14="","",'Divize_E-B'!A14)</f>
        <v>Sulovský Kryštof  {KMST Liberec}-U13</v>
      </c>
      <c r="B33" s="17"/>
    </row>
    <row r="34" spans="1:2" s="16" customFormat="1" ht="15" customHeight="1" x14ac:dyDescent="0.2">
      <c r="A34" s="37"/>
      <c r="B34" s="36" t="str">
        <f>'Divize_E-B'!A26</f>
        <v>Mervart Jan {PINK Liberec}-U13</v>
      </c>
    </row>
    <row r="35" spans="1:2" s="16" customFormat="1" ht="15" customHeight="1" x14ac:dyDescent="0.2">
      <c r="A35" s="35" t="str">
        <f>IF('Divize_E-B'!C14="","",'Divize_E-B'!C14)</f>
        <v>Mervart Jan {PINK Liberec}-U13</v>
      </c>
      <c r="B35" s="34" t="str">
        <f>IF('Divize_E-B'!D14="","",IF(LEFT('Divize_E-B'!D14,1)&gt;RIGHT('Divize_E-B'!D14,1),'Divize_E-B'!D14,RIGHT('Divize_E-B'!D14,1)&amp;":"&amp;LEFT('Divize_E-B'!D14,1)))</f>
        <v>3:0</v>
      </c>
    </row>
    <row r="36" spans="1:2" ht="15" customHeight="1" x14ac:dyDescent="0.2"/>
    <row r="37" spans="1:2" s="16" customFormat="1" ht="15" customHeight="1" x14ac:dyDescent="0.25">
      <c r="A37" s="50" t="str">
        <f>'Divize_E-B'!A15</f>
        <v>o 15.-16. místo</v>
      </c>
      <c r="B37" s="17"/>
    </row>
    <row r="38" spans="1:2" s="16" customFormat="1" ht="15" customHeight="1" x14ac:dyDescent="0.2">
      <c r="A38" s="36" t="str">
        <f>IF('Divize_E-B'!A16="","",'Divize_E-B'!A16)</f>
        <v>Kavka Jan {PINK Liberec}-U11</v>
      </c>
      <c r="B38" s="17"/>
    </row>
    <row r="39" spans="1:2" s="16" customFormat="1" ht="15" customHeight="1" x14ac:dyDescent="0.2">
      <c r="A39" s="37"/>
      <c r="B39" s="36" t="str">
        <f>'Divize_E-B'!A30</f>
        <v>Kavka Jan {PINK Liberec}-U11</v>
      </c>
    </row>
    <row r="40" spans="1:2" s="16" customFormat="1" ht="15" customHeight="1" x14ac:dyDescent="0.2">
      <c r="A40" s="35" t="str">
        <f>IF('Divize_E-B'!C16="","",'Divize_E-B'!C16)</f>
        <v>Sacher Josef {B.  Jablonec n. N.}-U15</v>
      </c>
      <c r="B40" s="34" t="str">
        <f>IF('Divize_E-B'!D16="","",IF(LEFT('Divize_E-B'!D16,1)&gt;RIGHT('Divize_E-B'!D16,1),'Divize_E-B'!D16,RIGHT('Divize_E-B'!D16,1)&amp;":"&amp;LEFT('Divize_E-B'!D16,1)))</f>
        <v>wo</v>
      </c>
    </row>
  </sheetData>
  <sheetProtection sheet="1" objects="1" scenarios="1"/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F44"/>
  <sheetViews>
    <sheetView workbookViewId="0">
      <selection activeCell="D15" sqref="D15"/>
    </sheetView>
  </sheetViews>
  <sheetFormatPr defaultColWidth="9.109375" defaultRowHeight="13.2" x14ac:dyDescent="0.25"/>
  <cols>
    <col min="1" max="1" width="36.44140625" style="7" customWidth="1"/>
    <col min="2" max="2" width="2.33203125" style="7" customWidth="1"/>
    <col min="3" max="3" width="34.4414062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3" t="s">
        <v>320</v>
      </c>
      <c r="C3" s="174"/>
      <c r="D3" s="174"/>
      <c r="E3" s="174"/>
      <c r="F3" s="6"/>
    </row>
    <row r="4" spans="1:6" ht="13.8" thickBot="1" x14ac:dyDescent="0.3">
      <c r="B4" s="89"/>
      <c r="D4" s="83" t="s">
        <v>9</v>
      </c>
      <c r="E4" s="83" t="s">
        <v>10</v>
      </c>
    </row>
    <row r="5" spans="1:6" ht="13.8" thickTop="1" x14ac:dyDescent="0.25">
      <c r="A5" s="90" t="s">
        <v>128</v>
      </c>
      <c r="B5" s="91"/>
      <c r="C5" s="92"/>
      <c r="D5" s="84"/>
      <c r="E5" s="15"/>
    </row>
    <row r="6" spans="1:6" x14ac:dyDescent="0.25">
      <c r="A6" s="106" t="s">
        <v>475</v>
      </c>
      <c r="B6" s="93"/>
      <c r="C6" s="107" t="s">
        <v>480</v>
      </c>
      <c r="D6" s="45" t="s">
        <v>406</v>
      </c>
      <c r="E6" s="15"/>
    </row>
    <row r="7" spans="1:6" x14ac:dyDescent="0.25">
      <c r="A7" s="106" t="s">
        <v>484</v>
      </c>
      <c r="B7" s="93"/>
      <c r="C7" s="107" t="s">
        <v>489</v>
      </c>
      <c r="D7" s="45" t="s">
        <v>408</v>
      </c>
      <c r="E7" s="15"/>
    </row>
    <row r="8" spans="1:6" x14ac:dyDescent="0.25">
      <c r="A8" s="106" t="s">
        <v>485</v>
      </c>
      <c r="B8" s="93"/>
      <c r="C8" s="107" t="s">
        <v>487</v>
      </c>
      <c r="D8" s="45" t="s">
        <v>406</v>
      </c>
      <c r="E8" s="15"/>
    </row>
    <row r="9" spans="1:6" ht="13.8" thickBot="1" x14ac:dyDescent="0.3">
      <c r="A9" s="108" t="s">
        <v>476</v>
      </c>
      <c r="B9" s="94"/>
      <c r="C9" s="109" t="s">
        <v>481</v>
      </c>
      <c r="D9" s="48" t="s">
        <v>410</v>
      </c>
      <c r="E9" s="95"/>
    </row>
    <row r="10" spans="1:6" ht="13.8" thickTop="1" x14ac:dyDescent="0.25">
      <c r="A10" s="90" t="s">
        <v>129</v>
      </c>
      <c r="B10" s="93"/>
      <c r="C10" s="92"/>
      <c r="D10" s="45"/>
      <c r="E10" s="15"/>
    </row>
    <row r="11" spans="1:6" x14ac:dyDescent="0.25">
      <c r="A11" s="96" t="str">
        <f>IF(AND($D6="",$A6="",$C6=""),"",IF(AND($A6="",$C6&lt;&gt;""),$C6,IF(AND($A6&lt;&gt;"",$C6=""),$A6,IF($D6="","",IF(LEFT($D6,1)&lt;RIGHT($D6,1),$A6,$C6)))))</f>
        <v>Sechovský Matěj {PINK Liberec}-U13</v>
      </c>
      <c r="B11" s="93"/>
      <c r="C11" s="7" t="str">
        <f>IF(AND($D7="",$A7="",$C7=""),"",IF(AND($A7="",$C7&lt;&gt;""),$C7,IF(AND($A7&lt;&gt;"",$C7=""),$A7,IF($D7="","",IF(LEFT($D7,1)&lt;RIGHT($D7,1),$A7,$C7)))))</f>
        <v>Zedek Ondřej {PINK Liberec}-U15</v>
      </c>
      <c r="D11" s="45" t="s">
        <v>409</v>
      </c>
      <c r="E11" s="15"/>
    </row>
    <row r="12" spans="1:6" ht="13.8" thickBot="1" x14ac:dyDescent="0.3">
      <c r="A12" s="97" t="str">
        <f>IF(AND($D8="",$A8="",$C8=""),"",IF(AND($A8="",$C8&lt;&gt;""),$C8,IF(AND($A8&lt;&gt;"",$C8=""),$A8,IF($D8="","",IF(LEFT($D8,1)&lt;RIGHT($D8,1),$A8,$C8)))))</f>
        <v>Pol Matouš {PINK Liberec}-U15</v>
      </c>
      <c r="B12" s="94"/>
      <c r="C12" s="89" t="str">
        <f>IF(AND($D9="",$A9="",$C9=""),"",IF(AND($A9="",$C9&lt;&gt;""),$C9,IF(AND($A9&lt;&gt;"",$C9=""),$A9,IF($D9="","",IF(LEFT($D9,1)&lt;RIGHT($D9,1),$A9,$C9)))))</f>
        <v>Pech Lukáš {PINK Liberec}-U15</v>
      </c>
      <c r="D12" s="48" t="s">
        <v>406</v>
      </c>
      <c r="E12" s="95"/>
    </row>
    <row r="13" spans="1:6" ht="13.8" thickTop="1" x14ac:dyDescent="0.25">
      <c r="A13" s="98" t="s">
        <v>146</v>
      </c>
      <c r="B13" s="93"/>
      <c r="C13" s="99"/>
      <c r="D13" s="45"/>
      <c r="E13" s="15"/>
    </row>
    <row r="14" spans="1:6" ht="13.8" thickBot="1" x14ac:dyDescent="0.3">
      <c r="A14" s="97" t="str">
        <f>IF($D18="","",IF(AND($A18="",$C18&lt;&gt;""),C18,IF(AND($A18&lt;&gt;"",$C18=""),A18,IF(AND($A18="",$C18=""),"",IF(LEFT($D18,1)&lt;RIGHT($D18,1),A18,C18)))))</f>
        <v>Kostan Daniel {PINK Liberec}-U17</v>
      </c>
      <c r="B14" s="94"/>
      <c r="C14" s="89" t="str">
        <f>IF($D19="","",IF(AND($A19="",$C19&lt;&gt;""),$C19,IF(AND($A19&lt;&gt;"",$C19=""),$A19,IF(AND($A19="",$C19=""),"",IF(LEFT($D19,1)&lt;RIGHT($D19,1),$A19,$C19)))))</f>
        <v>Žemlička Štěpán {B.  Jablonec n. N.}-U15</v>
      </c>
      <c r="D14" s="48" t="s">
        <v>407</v>
      </c>
      <c r="E14" s="95"/>
    </row>
    <row r="15" spans="1:6" ht="13.8" thickTop="1" x14ac:dyDescent="0.25">
      <c r="A15" s="100" t="s">
        <v>131</v>
      </c>
      <c r="B15" s="93"/>
      <c r="C15" s="88"/>
      <c r="D15" s="45"/>
      <c r="E15" s="15"/>
    </row>
    <row r="16" spans="1:6" ht="13.8" thickBot="1" x14ac:dyDescent="0.3">
      <c r="A16" s="97" t="str">
        <f>IF(AND($D11="",$A11="",$C11=""),"",IF(AND($A11="",$C11&lt;&gt;""),$C11,IF(AND($A11&lt;&gt;"",$C11=""),$A11,IF(AND($A11="",$C11=""),"",IF(LEFT($D11,1)&lt;RIGHT($D11,1),$A11,$C11)))))</f>
        <v>Sechovský Matěj {PINK Liberec}-U13</v>
      </c>
      <c r="B16" s="94"/>
      <c r="C16" s="89" t="str">
        <f>IF(AND($D12="",$A12="",$C12=""),"",IF(AND($A12="",$C12&lt;&gt;""),$C12,IF(AND($A12&lt;&gt;"",$C12=""),$A12,IF(AND($A12="",$C12=""),"",IF(LEFT($D12,1)&lt;RIGHT($D12,1),$A12,$C12)))))</f>
        <v>Pech Lukáš {PINK Liberec}-U15</v>
      </c>
      <c r="D16" s="48" t="s">
        <v>409</v>
      </c>
      <c r="E16" s="95"/>
    </row>
    <row r="17" spans="1:6" ht="13.8" thickTop="1" x14ac:dyDescent="0.25">
      <c r="A17" s="100" t="s">
        <v>132</v>
      </c>
      <c r="B17" s="93"/>
      <c r="D17" s="117"/>
      <c r="E17" s="15"/>
    </row>
    <row r="18" spans="1:6" x14ac:dyDescent="0.25">
      <c r="A18" s="96" t="str">
        <f>IF(AND($D6="",$A6="",$C6=""),"",IF(AND($A6="",$C6&lt;&gt;""),$C6,IF(AND($A6&lt;&gt;"",$C6=""),$A6,IF($D6="","",IF(LEFT($D6,1)&gt;RIGHT($D6,1),$A6,$C6)))))</f>
        <v>Kostan Daniel {PINK Liberec}-U17</v>
      </c>
      <c r="B18" s="93"/>
      <c r="C18" s="7" t="str">
        <f>IF(AND($D7="",$A7="",$C7=""),"",IF(AND($A7="",$C7&lt;&gt;""),$C7,IF(AND($A7&lt;&gt;"",$C7=""),$A7,IF($D7="","",IF(LEFT($D7,1)&gt;RIGHT($D7,1),$A7,$C7)))))</f>
        <v>Kůtek Vojtěch {STAR Turnov}-U19</v>
      </c>
      <c r="D18" s="45" t="s">
        <v>407</v>
      </c>
      <c r="E18" s="15"/>
    </row>
    <row r="19" spans="1:6" ht="13.8" thickBot="1" x14ac:dyDescent="0.3">
      <c r="A19" s="97" t="str">
        <f>IF(AND($D8="",$A8="",$C8=""),"",IF(AND($A8="",$C8&lt;&gt;""),$C8,IF(AND($A8&lt;&gt;"",$C8=""),$A8,IF($D8="","",IF(LEFT($D8,1)&gt;RIGHT($D8,1),$A8,$C8)))))</f>
        <v>Chellenyak Vasyl {STAR Turnov}-U19</v>
      </c>
      <c r="B19" s="94"/>
      <c r="C19" s="89" t="str">
        <f>IF(AND($D9="",$A9="",$C9=""),"",IF(AND($A9="",$C9&lt;&gt;""),$C9,IF(AND($A9&lt;&gt;"",$C9=""),$A9,IF($D9="","",IF(LEFT($D9,1)&gt;RIGHT($D9,1),$A9,$C9)))))</f>
        <v>Žemlička Štěpán {B.  Jablonec n. N.}-U15</v>
      </c>
      <c r="D19" s="48" t="s">
        <v>406</v>
      </c>
      <c r="E19" s="95"/>
    </row>
    <row r="20" spans="1:6" ht="13.8" thickTop="1" x14ac:dyDescent="0.25">
      <c r="A20" s="100" t="s">
        <v>143</v>
      </c>
      <c r="B20" s="93"/>
      <c r="D20" s="45"/>
      <c r="E20" s="15"/>
    </row>
    <row r="21" spans="1:6" ht="13.8" thickBot="1" x14ac:dyDescent="0.3">
      <c r="A21" s="97" t="str">
        <f>IF(AND($D11="",$A11="",$C11=""),"",IF(AND($A11="",$C11&lt;&gt;""),$C11,IF(AND($A11&lt;&gt;"",$C11=""),$A11,IF(AND($A11="",$C11=""),"",IF(LEFT($D11,1)&gt;RIGHT($D11,1),$A11,$C11)))))</f>
        <v>Zedek Ondřej {PINK Liberec}-U15</v>
      </c>
      <c r="B21" s="94"/>
      <c r="C21" s="89" t="str">
        <f>IF(AND($D12="",$A12="",$C12=""),"",IF(AND($A12="",$C12&lt;&gt;""),$C12,IF(AND($A12&lt;&gt;"",$C12=""),$A12,IF(AND($A12="",$C12=""),"",IF(LEFT($D12,1)&gt;RIGHT($D12,1),$A12,$C12)))))</f>
        <v>Pol Matouš {PINK Liberec}-U15</v>
      </c>
      <c r="D21" s="48" t="s">
        <v>406</v>
      </c>
      <c r="E21" s="95"/>
      <c r="F21" s="88"/>
    </row>
    <row r="22" spans="1:6" ht="13.8" thickTop="1" x14ac:dyDescent="0.25">
      <c r="A22" s="100" t="s">
        <v>134</v>
      </c>
      <c r="B22" s="93"/>
      <c r="D22" s="45"/>
      <c r="E22" s="15"/>
      <c r="F22" s="88"/>
    </row>
    <row r="23" spans="1:6" ht="13.8" thickBot="1" x14ac:dyDescent="0.3">
      <c r="A23" s="97" t="str">
        <f>IF($D18="","",IF(AND($A18="",$C18&lt;&gt;""),C18,IF(AND($A18&lt;&gt;"",$C18=""),A18,IF(AND($A18="",$C18=""),"",IF(LEFT($D18,1)&gt;RIGHT($D18,1),A18,C18)))))</f>
        <v>Kůtek Vojtěch {STAR Turnov}-U19</v>
      </c>
      <c r="B23" s="94"/>
      <c r="C23" s="89" t="str">
        <f>IF($D19="","",IF(AND($A19="",$C19&lt;&gt;""),$C19,IF(AND($A19&lt;&gt;"",$C19=""),$A19,IF(AND($A19="",$C19=""),"",IF(LEFT($D19,1)&gt;RIGHT($D19,1),$A19,$C19)))))</f>
        <v>Chellenyak Vasyl {STAR Turnov}-U19</v>
      </c>
      <c r="D23" s="48" t="s">
        <v>410</v>
      </c>
      <c r="E23" s="95"/>
      <c r="F23" s="88"/>
    </row>
    <row r="24" spans="1:6" ht="14.4" thickTop="1" thickBot="1" x14ac:dyDescent="0.3">
      <c r="A24" s="97" t="str">
        <f>IF($D23="","",IF(AND($A23="",$C23&lt;&gt;""),C23,IF(AND($A23&lt;&gt;"",$C23=""),A23,IF(AND($A23="",$C23=""),"",IF(LEFT($D23,1)&gt;RIGHT($D23,1),A23,C23)))))</f>
        <v>Kůtek Vojtěch {STAR Turnov}-U19</v>
      </c>
      <c r="B24" s="94"/>
      <c r="C24" s="101" t="s">
        <v>37</v>
      </c>
      <c r="D24" s="85"/>
      <c r="E24" s="95"/>
      <c r="F24" s="88"/>
    </row>
    <row r="25" spans="1:6" ht="14.4" thickTop="1" thickBot="1" x14ac:dyDescent="0.3">
      <c r="A25" s="102" t="str">
        <f>IF($D23="","",IF(AND($A23="",$C23&lt;&gt;""),C23,IF(AND($A23&lt;&gt;"",$C23=""),A23,IF(AND($A23="",$C23=""),"",IF(LEFT($D23,1)&lt;RIGHT($D23,1),A23,C23)))))</f>
        <v>Chellenyak Vasyl {STAR Turnov}-U19</v>
      </c>
      <c r="B25" s="103"/>
      <c r="C25" s="101" t="s">
        <v>41</v>
      </c>
      <c r="D25" s="86"/>
      <c r="E25" s="105"/>
      <c r="F25" s="88"/>
    </row>
    <row r="26" spans="1:6" ht="14.4" thickTop="1" thickBot="1" x14ac:dyDescent="0.3">
      <c r="A26" s="102" t="str">
        <f>IF(AND($D14="",$A14="",$C14=""),"",IF(AND($A14="",$C14&lt;&gt;""),$C14,IF(AND($A14&lt;&gt;"",$C14=""),$A14,IF(AND($A14="",$C14=""),"",IF(LEFT($D14,1)&gt;RIGHT($D14,1),$A14,$C14)))))</f>
        <v>Žemlička Štěpán {B.  Jablonec n. N.}-U15</v>
      </c>
      <c r="B26" s="103"/>
      <c r="C26" s="101" t="s">
        <v>39</v>
      </c>
      <c r="D26" s="86"/>
      <c r="E26" s="105"/>
      <c r="F26" s="88"/>
    </row>
    <row r="27" spans="1:6" ht="14.4" thickTop="1" thickBot="1" x14ac:dyDescent="0.3">
      <c r="A27" s="102" t="str">
        <f>IF(AND($D14="",$A14="",$C14=""),"",IF(AND($A14="",$C14&lt;&gt;""),$C14,IF(AND($A14&lt;&gt;"",$C14=""),$A14,IF(AND($A14="",$C14=""),"",IF(LEFT($D14,1)&lt;RIGHT($D14,1),$A14,$C14)))))</f>
        <v>Kostan Daniel {PINK Liberec}-U17</v>
      </c>
      <c r="B27" s="103"/>
      <c r="C27" s="101" t="s">
        <v>42</v>
      </c>
      <c r="D27" s="86"/>
      <c r="E27" s="105"/>
      <c r="F27" s="88"/>
    </row>
    <row r="28" spans="1:6" ht="14.4" thickTop="1" thickBot="1" x14ac:dyDescent="0.3">
      <c r="A28" s="102" t="str">
        <f>IF(AND($D21="",$A21="",$C21=""),"",IF(AND($A21="",$C21&lt;&gt;""),$C21,IF(AND($A21&lt;&gt;"",$C21=""),$A21,IF(AND($A21="",$C21=""),"",IF(LEFT($D21,1)&gt;RIGHT($D21,1),$A21,$C21)))))</f>
        <v>Zedek Ondřej {PINK Liberec}-U15</v>
      </c>
      <c r="B28" s="103"/>
      <c r="C28" s="101" t="s">
        <v>38</v>
      </c>
      <c r="D28" s="87"/>
      <c r="E28" s="105"/>
      <c r="F28" s="88"/>
    </row>
    <row r="29" spans="1:6" ht="14.4" thickTop="1" thickBot="1" x14ac:dyDescent="0.3">
      <c r="A29" s="102" t="str">
        <f>IF(AND($D21="",$A21="",$C21=""),"",IF(AND($A21="",$C21&lt;&gt;""),$C21,IF(AND($A21&lt;&gt;"",$C21=""),$A21,IF(AND($A21="",$C21=""),"",IF(LEFT($D21,1)&lt;RIGHT($D21,1),$A21,$C21)))))</f>
        <v>Pol Matouš {PINK Liberec}-U15</v>
      </c>
      <c r="B29" s="103"/>
      <c r="C29" s="101" t="s">
        <v>43</v>
      </c>
      <c r="D29" s="87"/>
      <c r="E29" s="105"/>
    </row>
    <row r="30" spans="1:6" ht="14.4" thickTop="1" thickBot="1" x14ac:dyDescent="0.3">
      <c r="A30" s="102" t="str">
        <f>IF(AND($D16="",$A16="",$C16=""),"",IF(AND($A16="",$C16&lt;&gt;""),$C16,IF(AND($A16&lt;&gt;"",$C16=""),$A16,IF(AND($A16="",$C16=""),"",IF(LEFT($D16,1)&gt;RIGHT($D16,1),$A16,$C16)))))</f>
        <v>Pech Lukáš {PINK Liberec}-U15</v>
      </c>
      <c r="B30" s="103"/>
      <c r="C30" s="101" t="s">
        <v>40</v>
      </c>
      <c r="D30" s="86"/>
      <c r="E30" s="105"/>
      <c r="F30" s="88"/>
    </row>
    <row r="31" spans="1:6" ht="14.4" thickTop="1" thickBot="1" x14ac:dyDescent="0.3">
      <c r="A31" s="102" t="str">
        <f>IF(AND($D16="",$A16="",$C16=""),"",IF(AND($A16="",$C16&lt;&gt;""),$C16,IF(AND($A16&lt;&gt;"",$C16=""),$A16,IF(AND($A16="",$C16=""),"",IF(LEFT($D16,1)&lt;RIGHT($D16,1),$A16,$C16)))))</f>
        <v>Sechovský Matěj {PINK Liberec}-U13</v>
      </c>
      <c r="B31" s="103"/>
      <c r="C31" s="101" t="s">
        <v>44</v>
      </c>
      <c r="D31" s="87"/>
      <c r="E31" s="105"/>
    </row>
    <row r="32" spans="1:6" ht="13.8" thickTop="1" x14ac:dyDescent="0.25"/>
    <row r="44" spans="4:4" x14ac:dyDescent="0.25">
      <c r="D44" s="88" t="s">
        <v>45</v>
      </c>
    </row>
  </sheetData>
  <sheetProtection sheet="1" objects="1" scenarios="1"/>
  <mergeCells count="3">
    <mergeCell ref="B1:E1"/>
    <mergeCell ref="B2:E2"/>
    <mergeCell ref="B3:E3"/>
  </mergeCells>
  <dataValidations count="1">
    <dataValidation type="list" allowBlank="1" showInputMessage="1" showErrorMessage="1" sqref="A15 C6:C9 A6:A9 C15" xr:uid="{00000000-0002-0000-1D00-000000000000}">
      <formula1>seznam_mladsi</formula1>
    </dataValidation>
  </dataValidation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D40"/>
  <sheetViews>
    <sheetView showGridLines="0" showZeros="0" workbookViewId="0">
      <selection activeCell="K36" sqref="K35:K36"/>
    </sheetView>
  </sheetViews>
  <sheetFormatPr defaultColWidth="9.109375" defaultRowHeight="10.199999999999999" x14ac:dyDescent="0.2"/>
  <cols>
    <col min="1" max="4" width="37.88671875" style="17" customWidth="1"/>
    <col min="5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'Divize_F-A'!B3:E3</f>
        <v>Divize F - o 1. - 8. místo</v>
      </c>
      <c r="C4" s="177"/>
      <c r="D4" s="39"/>
    </row>
    <row r="5" spans="1:4" ht="8.25" customHeight="1" x14ac:dyDescent="0.2"/>
    <row r="6" spans="1:4" ht="15" customHeight="1" x14ac:dyDescent="0.25">
      <c r="A6" s="50" t="str">
        <f>'Divize_F-A'!A5</f>
        <v>o 1.-8. místo</v>
      </c>
    </row>
    <row r="7" spans="1:4" ht="15" customHeight="1" x14ac:dyDescent="0.2">
      <c r="A7" s="36" t="str">
        <f>IF('Divize_F-A'!A6="","",'Divize_F-A'!A6)</f>
        <v>Kostan Daniel {PINK Liberec}-U17</v>
      </c>
    </row>
    <row r="8" spans="1:4" ht="15" customHeight="1" x14ac:dyDescent="0.2">
      <c r="A8" s="37"/>
      <c r="B8" s="36" t="str">
        <f>'Divize_F-A'!A18</f>
        <v>Kostan Daniel {PINK Liberec}-U17</v>
      </c>
    </row>
    <row r="9" spans="1:4" ht="15" customHeight="1" x14ac:dyDescent="0.2">
      <c r="A9" s="35" t="str">
        <f>IF('Divize_F-A'!C6="","",'Divize_F-A'!C6)</f>
        <v>Sechovský Matěj {PINK Liberec}-U13</v>
      </c>
      <c r="B9" s="18" t="str">
        <f>IF('Divize_F-A'!D6="","",IF(LEFT('Divize_F-A'!D6,1)&gt;RIGHT('Divize_F-A'!D6,1),'Divize_F-A'!D6,RIGHT('Divize_F-A'!D6,1)&amp;":"&amp;LEFT('Divize_F-A'!D6,1)))</f>
        <v>3 : 0</v>
      </c>
    </row>
    <row r="10" spans="1:4" ht="15" customHeight="1" x14ac:dyDescent="0.2">
      <c r="B10" s="37"/>
      <c r="C10" s="36" t="str">
        <f>'Divize_F-A'!A23</f>
        <v>Kůtek Vojtěch {STAR Turnov}-U19</v>
      </c>
    </row>
    <row r="11" spans="1:4" ht="15" customHeight="1" x14ac:dyDescent="0.2">
      <c r="A11" s="36" t="str">
        <f>IF('Divize_F-A'!A7="","",'Divize_F-A'!A7)</f>
        <v>Zedek Ondřej {PINK Liberec}-U15</v>
      </c>
      <c r="B11" s="37"/>
      <c r="C11" s="18" t="str">
        <f>IF('Divize_F-A'!D18="","",IF(LEFT('Divize_F-A'!D18,1)&gt;RIGHT('Divize_F-A'!D18,1),'Divize_F-A'!D18,RIGHT('Divize_F-A'!D18,1)&amp;":"&amp;LEFT('Divize_F-A'!D18,1)))</f>
        <v>3:1</v>
      </c>
    </row>
    <row r="12" spans="1:4" ht="15" customHeight="1" x14ac:dyDescent="0.2">
      <c r="A12" s="37"/>
      <c r="B12" s="35" t="str">
        <f>'Divize_F-A'!C18</f>
        <v>Kůtek Vojtěch {STAR Turnov}-U19</v>
      </c>
      <c r="C12" s="37"/>
    </row>
    <row r="13" spans="1:4" ht="15" customHeight="1" x14ac:dyDescent="0.2">
      <c r="A13" s="35" t="str">
        <f>IF('Divize_F-A'!C7="","",'Divize_F-A'!C7)</f>
        <v>Kůtek Vojtěch {STAR Turnov}-U19</v>
      </c>
      <c r="B13" s="34" t="str">
        <f>IF('Divize_F-A'!D7="","",IF(LEFT('Divize_F-A'!D7,1)&gt;RIGHT('Divize_F-A'!D7,1),'Divize_F-A'!D7,RIGHT('Divize_F-A'!D7,1)&amp;":"&amp;LEFT('Divize_F-A'!D7,1)))</f>
        <v>3:0</v>
      </c>
      <c r="C13" s="37"/>
    </row>
    <row r="14" spans="1:4" ht="15" customHeight="1" x14ac:dyDescent="0.2">
      <c r="C14" s="37"/>
      <c r="D14" s="36" t="str">
        <f>'Divize_F-A'!A24</f>
        <v>Kůtek Vojtěch {STAR Turnov}-U19</v>
      </c>
    </row>
    <row r="15" spans="1:4" ht="15" customHeight="1" x14ac:dyDescent="0.2">
      <c r="A15" s="36" t="str">
        <f>IF('Divize_F-A'!A8="","",'Divize_F-A'!A8)</f>
        <v>Chellenyak Vasyl {STAR Turnov}-U19</v>
      </c>
      <c r="C15" s="37"/>
      <c r="D15" s="34" t="str">
        <f>IF('Divize_F-A'!D23="","",IF(LEFT('Divize_F-A'!D23,1)&gt;RIGHT('Divize_F-A'!D23,1),'Divize_F-A'!D23,RIGHT('Divize_F-A'!D23,1)&amp;":"&amp;LEFT('Divize_F-A'!D23,1)))</f>
        <v>3 : 1</v>
      </c>
    </row>
    <row r="16" spans="1:4" ht="15" customHeight="1" x14ac:dyDescent="0.2">
      <c r="A16" s="37"/>
      <c r="B16" s="36" t="str">
        <f>'Divize_F-A'!A19</f>
        <v>Chellenyak Vasyl {STAR Turnov}-U19</v>
      </c>
      <c r="C16" s="37"/>
    </row>
    <row r="17" spans="1:4" ht="15" customHeight="1" x14ac:dyDescent="0.2">
      <c r="A17" s="35" t="str">
        <f>IF('Divize_F-A'!C8="","",'Divize_F-A'!C8)</f>
        <v>Pol Matouš {PINK Liberec}-U15</v>
      </c>
      <c r="B17" s="18" t="str">
        <f>IF('Divize_F-A'!D8="","",IF(LEFT('Divize_F-A'!D8,1)&gt;RIGHT('Divize_F-A'!D8,1),'Divize_F-A'!D8,RIGHT('Divize_F-A'!D8,1)&amp;":"&amp;LEFT('Divize_F-A'!D8,1)))</f>
        <v>3 : 0</v>
      </c>
      <c r="C17" s="37"/>
    </row>
    <row r="18" spans="1:4" ht="15" customHeight="1" x14ac:dyDescent="0.2">
      <c r="B18" s="37"/>
      <c r="C18" s="35" t="str">
        <f>'Divize_F-A'!C23</f>
        <v>Chellenyak Vasyl {STAR Turnov}-U19</v>
      </c>
    </row>
    <row r="19" spans="1:4" ht="15" customHeight="1" x14ac:dyDescent="0.2">
      <c r="A19" s="36" t="str">
        <f>IF('Divize_F-A'!A9="","",'Divize_F-A'!A9)</f>
        <v>Žemlička Štěpán {B.  Jablonec n. N.}-U15</v>
      </c>
      <c r="B19" s="37"/>
      <c r="C19" s="34" t="str">
        <f>IF('Divize_F-A'!D19="","",IF(LEFT('Divize_F-A'!D19,1)&gt;RIGHT('Divize_F-A'!D19,1),'Divize_F-A'!D19,RIGHT('Divize_F-A'!D19,1)&amp;":"&amp;LEFT('Divize_F-A'!D19,1)))</f>
        <v>3 : 0</v>
      </c>
    </row>
    <row r="20" spans="1:4" ht="15" customHeight="1" x14ac:dyDescent="0.2">
      <c r="A20" s="37"/>
      <c r="B20" s="35" t="str">
        <f>'Divize_F-A'!C19</f>
        <v>Žemlička Štěpán {B.  Jablonec n. N.}-U15</v>
      </c>
    </row>
    <row r="21" spans="1:4" ht="15" customHeight="1" x14ac:dyDescent="0.2">
      <c r="A21" s="35" t="str">
        <f>IF('Divize_F-A'!C9="","",'Divize_F-A'!C9)</f>
        <v>Pech Lukáš {PINK Liberec}-U15</v>
      </c>
      <c r="B21" s="34" t="str">
        <f>IF('Divize_F-A'!D9="","",IF(LEFT('Divize_F-A'!D9,1)&gt;RIGHT('Divize_F-A'!D9,1),'Divize_F-A'!D9,RIGHT('Divize_F-A'!D9,1)&amp;":"&amp;LEFT('Divize_F-A'!D9,1)))</f>
        <v>3 : 1</v>
      </c>
    </row>
    <row r="22" spans="1:4" ht="15" customHeight="1" x14ac:dyDescent="0.2"/>
    <row r="23" spans="1:4" ht="15" customHeight="1" x14ac:dyDescent="0.25">
      <c r="A23" s="50" t="str">
        <f>'Divize_F-A'!A10</f>
        <v>o 5.-8. místo</v>
      </c>
    </row>
    <row r="24" spans="1:4" ht="15" customHeight="1" x14ac:dyDescent="0.2">
      <c r="A24" s="36" t="str">
        <f>IF('Divize_F-A'!A11="","",'Divize_F-A'!A11)</f>
        <v>Sechovský Matěj {PINK Liberec}-U13</v>
      </c>
      <c r="C24" s="34" t="str">
        <f>IF('Divize_F-A'!D57="","",IF(LEFT('Divize_F-A'!D57,1)&gt;RIGHT('Divize_F-A'!D57,1),'Divize_F-A'!D57,RIGHT('Divize_F-A'!D57,1)&amp;":"&amp;LEFT('Divize_F-A'!D57,1)))</f>
        <v/>
      </c>
      <c r="D24" s="34"/>
    </row>
    <row r="25" spans="1:4" ht="15" customHeight="1" x14ac:dyDescent="0.2">
      <c r="A25" s="37"/>
      <c r="B25" s="36" t="str">
        <f>'Divize_F-A'!A21</f>
        <v>Zedek Ondřej {PINK Liberec}-U15</v>
      </c>
      <c r="D25" s="16"/>
    </row>
    <row r="26" spans="1:4" ht="15" customHeight="1" x14ac:dyDescent="0.2">
      <c r="A26" s="35" t="str">
        <f>IF('Divize_F-A'!C11="","",'Divize_F-A'!C11)</f>
        <v>Zedek Ondřej {PINK Liberec}-U15</v>
      </c>
      <c r="B26" s="18" t="str">
        <f>IF('Divize_F-A'!D11="","",IF(LEFT('Divize_F-A'!D11,1)&gt;RIGHT('Divize_F-A'!D11,1),'Divize_F-A'!D11,RIGHT('Divize_F-A'!D11,1)&amp;":"&amp;LEFT('Divize_F-A'!D11,1)))</f>
        <v>3:2</v>
      </c>
      <c r="D26" s="16"/>
    </row>
    <row r="27" spans="1:4" ht="15" customHeight="1" x14ac:dyDescent="0.2">
      <c r="B27" s="37"/>
      <c r="C27" s="36" t="str">
        <f>'Divize_F-A'!A28</f>
        <v>Zedek Ondřej {PINK Liberec}-U15</v>
      </c>
      <c r="D27" s="16"/>
    </row>
    <row r="28" spans="1:4" ht="15" customHeight="1" x14ac:dyDescent="0.2">
      <c r="A28" s="36" t="str">
        <f>IF('Divize_F-A'!A12="","",'Divize_F-A'!A12)</f>
        <v>Pol Matouš {PINK Liberec}-U15</v>
      </c>
      <c r="B28" s="37"/>
      <c r="C28" s="34" t="str">
        <f>IF('Divize_F-A'!D21="","",IF(LEFT('Divize_F-A'!D21,1)&gt;RIGHT('Divize_F-A'!D21,1),'Divize_F-A'!D21,RIGHT('Divize_F-A'!D21,1)&amp;":"&amp;LEFT('Divize_F-A'!D21,1)))</f>
        <v>3 : 0</v>
      </c>
      <c r="D28" s="16"/>
    </row>
    <row r="29" spans="1:4" ht="15" customHeight="1" x14ac:dyDescent="0.2">
      <c r="A29" s="37"/>
      <c r="B29" s="35" t="str">
        <f>'Divize_F-A'!C21</f>
        <v>Pol Matouš {PINK Liberec}-U15</v>
      </c>
      <c r="D29" s="16"/>
    </row>
    <row r="30" spans="1:4" ht="15" customHeight="1" x14ac:dyDescent="0.2">
      <c r="A30" s="35" t="str">
        <f>IF('Divize_F-A'!C12="","",'Divize_F-A'!C12)</f>
        <v>Pech Lukáš {PINK Liberec}-U15</v>
      </c>
      <c r="B30" s="34" t="str">
        <f>IF('Divize_F-A'!D12="","",IF(LEFT('Divize_F-A'!D12,1)&gt;RIGHT('Divize_F-A'!D12,1),'Divize_F-A'!D12,RIGHT('Divize_F-A'!D12,1)&amp;":"&amp;LEFT('Divize_F-A'!D12,1)))</f>
        <v>3 : 0</v>
      </c>
      <c r="D30" s="16"/>
    </row>
    <row r="31" spans="1:4" ht="15" customHeight="1" x14ac:dyDescent="0.2">
      <c r="D31" s="16"/>
    </row>
    <row r="32" spans="1:4" ht="15" customHeight="1" x14ac:dyDescent="0.25">
      <c r="A32" s="50" t="str">
        <f>'Divize_F-A'!A13</f>
        <v>o 3. 4. místo</v>
      </c>
      <c r="C32" s="16"/>
      <c r="D32" s="16"/>
    </row>
    <row r="33" spans="1:4" ht="15" customHeight="1" x14ac:dyDescent="0.2">
      <c r="A33" s="36" t="str">
        <f>IF('Divize_F-A'!A14="","",'Divize_F-A'!A14)</f>
        <v>Kostan Daniel {PINK Liberec}-U17</v>
      </c>
      <c r="C33" s="16"/>
      <c r="D33" s="16"/>
    </row>
    <row r="34" spans="1:4" ht="15" customHeight="1" x14ac:dyDescent="0.2">
      <c r="A34" s="37"/>
      <c r="B34" s="36" t="str">
        <f>'Divize_F-A'!A26</f>
        <v>Žemlička Štěpán {B.  Jablonec n. N.}-U15</v>
      </c>
      <c r="C34" s="16"/>
      <c r="D34" s="16"/>
    </row>
    <row r="35" spans="1:4" ht="15" customHeight="1" x14ac:dyDescent="0.2">
      <c r="A35" s="35" t="str">
        <f>IF('Divize_F-A'!C14="","",'Divize_F-A'!C14)</f>
        <v>Žemlička Štěpán {B.  Jablonec n. N.}-U15</v>
      </c>
      <c r="B35" s="34" t="str">
        <f>IF('Divize_F-A'!D14="","",IF(LEFT('Divize_F-A'!D14,1)&gt;RIGHT('Divize_F-A'!D14,1),'Divize_F-A'!D14,RIGHT('Divize_F-A'!D14,1)&amp;":"&amp;LEFT('Divize_F-A'!D14,1)))</f>
        <v>3:1</v>
      </c>
      <c r="C35" s="16"/>
      <c r="D35" s="16"/>
    </row>
    <row r="36" spans="1:4" ht="15" customHeight="1" x14ac:dyDescent="0.2"/>
    <row r="37" spans="1:4" ht="15" customHeight="1" x14ac:dyDescent="0.25">
      <c r="A37" s="50" t="str">
        <f>'Divize_F-A'!A15</f>
        <v>o 7.-8. místo</v>
      </c>
      <c r="C37" s="16"/>
      <c r="D37" s="16"/>
    </row>
    <row r="38" spans="1:4" ht="15" customHeight="1" x14ac:dyDescent="0.2">
      <c r="A38" s="36" t="str">
        <f>IF('Divize_F-A'!A16="","",'Divize_F-A'!A16)</f>
        <v>Sechovský Matěj {PINK Liberec}-U13</v>
      </c>
      <c r="C38" s="16"/>
      <c r="D38" s="16"/>
    </row>
    <row r="39" spans="1:4" ht="15" customHeight="1" x14ac:dyDescent="0.2">
      <c r="A39" s="37"/>
      <c r="B39" s="36" t="str">
        <f>'Divize_F-A'!A30</f>
        <v>Pech Lukáš {PINK Liberec}-U15</v>
      </c>
      <c r="C39" s="16"/>
      <c r="D39" s="16"/>
    </row>
    <row r="40" spans="1:4" ht="15" customHeight="1" x14ac:dyDescent="0.2">
      <c r="A40" s="35" t="str">
        <f>IF('Divize_F-A'!C16="","",'Divize_F-A'!C16)</f>
        <v>Pech Lukáš {PINK Liberec}-U15</v>
      </c>
      <c r="B40" s="34" t="str">
        <f>IF('Divize_F-A'!D16="","",IF(LEFT('Divize_F-A'!D16,1)&gt;RIGHT('Divize_F-A'!D16,1),'Divize_F-A'!D16,RIGHT('Divize_F-A'!D16,1)&amp;":"&amp;LEFT('Divize_F-A'!D16,1)))</f>
        <v>3:2</v>
      </c>
      <c r="C40" s="16"/>
      <c r="D40" s="16"/>
    </row>
  </sheetData>
  <sheetProtection sheet="1" objects="1" scenarios="1"/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F44"/>
  <sheetViews>
    <sheetView workbookViewId="0">
      <selection activeCell="D15" sqref="D15"/>
    </sheetView>
  </sheetViews>
  <sheetFormatPr defaultColWidth="9.109375" defaultRowHeight="13.2" x14ac:dyDescent="0.25"/>
  <cols>
    <col min="1" max="1" width="36.44140625" style="7" customWidth="1"/>
    <col min="2" max="2" width="2.33203125" style="7" customWidth="1"/>
    <col min="3" max="3" width="34.4414062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3" t="s">
        <v>321</v>
      </c>
      <c r="C3" s="174"/>
      <c r="D3" s="174"/>
      <c r="E3" s="174"/>
      <c r="F3" s="6"/>
    </row>
    <row r="4" spans="1:6" ht="13.8" thickBot="1" x14ac:dyDescent="0.3">
      <c r="B4" s="89"/>
      <c r="D4" s="83" t="s">
        <v>9</v>
      </c>
      <c r="E4" s="83" t="s">
        <v>10</v>
      </c>
    </row>
    <row r="5" spans="1:6" ht="13.8" thickTop="1" x14ac:dyDescent="0.25">
      <c r="A5" s="90" t="s">
        <v>155</v>
      </c>
      <c r="B5" s="91"/>
      <c r="C5" s="92"/>
      <c r="D5" s="84"/>
      <c r="E5" s="15"/>
    </row>
    <row r="6" spans="1:6" x14ac:dyDescent="0.25">
      <c r="A6" s="106" t="s">
        <v>478</v>
      </c>
      <c r="B6" s="93"/>
      <c r="C6" s="107" t="s">
        <v>482</v>
      </c>
      <c r="D6" s="45" t="s">
        <v>408</v>
      </c>
      <c r="E6" s="15"/>
    </row>
    <row r="7" spans="1:6" x14ac:dyDescent="0.25">
      <c r="A7" s="106" t="s">
        <v>483</v>
      </c>
      <c r="B7" s="93"/>
      <c r="C7" s="107" t="s">
        <v>504</v>
      </c>
      <c r="D7" s="45" t="s">
        <v>407</v>
      </c>
      <c r="E7" s="15"/>
    </row>
    <row r="8" spans="1:6" x14ac:dyDescent="0.25">
      <c r="A8" s="106" t="s">
        <v>486</v>
      </c>
      <c r="B8" s="93"/>
      <c r="C8" s="107" t="s">
        <v>488</v>
      </c>
      <c r="D8" s="45" t="s">
        <v>411</v>
      </c>
      <c r="E8" s="15"/>
    </row>
    <row r="9" spans="1:6" ht="13.8" thickBot="1" x14ac:dyDescent="0.3">
      <c r="A9" s="108" t="s">
        <v>477</v>
      </c>
      <c r="B9" s="94"/>
      <c r="C9" s="109" t="s">
        <v>479</v>
      </c>
      <c r="D9" s="48" t="s">
        <v>409</v>
      </c>
      <c r="E9" s="95"/>
    </row>
    <row r="10" spans="1:6" ht="13.8" thickTop="1" x14ac:dyDescent="0.25">
      <c r="A10" s="90" t="s">
        <v>136</v>
      </c>
      <c r="B10" s="93"/>
      <c r="C10" s="92"/>
      <c r="D10" s="45"/>
      <c r="E10" s="15"/>
    </row>
    <row r="11" spans="1:6" x14ac:dyDescent="0.25">
      <c r="A11" s="96" t="str">
        <f>IF(AND($D6="",$A6="",$C6=""),"",IF(AND($A6="",$C6&lt;&gt;""),$C6,IF(AND($A6&lt;&gt;"",$C6=""),$A6,IF($D6="","",IF(LEFT($D6,1)&lt;RIGHT($D6,1),$A6,$C6)))))</f>
        <v>Hůla Matyáš {PINK Liberec}-U13</v>
      </c>
      <c r="B11" s="93"/>
      <c r="C11" s="7" t="str">
        <f>IF(AND($D7="",$A7="",$C7=""),"",IF(AND($A7="",$C7&lt;&gt;""),$C7,IF(AND($A7&lt;&gt;"",$C7=""),$A7,IF($D7="","",IF(LEFT($D7,1)&lt;RIGHT($D7,1),$A7,$C7)))))</f>
        <v>Jakůbek Vojtěch {PINK Liberec}-U13</v>
      </c>
      <c r="D11" s="45" t="s">
        <v>408</v>
      </c>
      <c r="E11" s="15"/>
    </row>
    <row r="12" spans="1:6" ht="13.8" thickBot="1" x14ac:dyDescent="0.3">
      <c r="A12" s="97" t="str">
        <f>IF(AND($D8="",$A8="",$C8=""),"",IF(AND($A8="",$C8&lt;&gt;""),$C8,IF(AND($A8&lt;&gt;"",$C8=""),$A8,IF($D8="","",IF(LEFT($D8,1)&lt;RIGHT($D8,1),$A8,$C8)))))</f>
        <v>Eder Matyáš {PINK Liberec}-U11</v>
      </c>
      <c r="B12" s="94"/>
      <c r="C12" s="89" t="str">
        <f>IF(AND($D9="",$A9="",$C9=""),"",IF(AND($A9="",$C9&lt;&gt;""),$C9,IF(AND($A9&lt;&gt;"",$C9=""),$A9,IF($D9="","",IF(LEFT($D9,1)&lt;RIGHT($D9,1),$A9,$C9)))))</f>
        <v>Dvořáková Veronika {PINK Liberec}-U11</v>
      </c>
      <c r="D12" s="48" t="s">
        <v>406</v>
      </c>
      <c r="E12" s="95"/>
    </row>
    <row r="13" spans="1:6" ht="13.8" thickTop="1" x14ac:dyDescent="0.25">
      <c r="A13" s="98" t="s">
        <v>156</v>
      </c>
      <c r="B13" s="93"/>
      <c r="C13" s="99"/>
      <c r="D13" s="45"/>
      <c r="E13" s="15"/>
    </row>
    <row r="14" spans="1:6" ht="13.8" thickBot="1" x14ac:dyDescent="0.3">
      <c r="A14" s="97" t="str">
        <f>IF($D18="","",IF(AND($A18="",$C18&lt;&gt;""),C18,IF(AND($A18&lt;&gt;"",$C18=""),A18,IF(AND($A18="",$C18=""),"",IF(LEFT($D18,1)&lt;RIGHT($D18,1),A18,C18)))))</f>
        <v>Nováková Karolína {PINK Liberec}-U13</v>
      </c>
      <c r="B14" s="94"/>
      <c r="C14" s="89" t="str">
        <f>IF($D19="","",IF(AND($A19="",$C19&lt;&gt;""),$C19,IF(AND($A19&lt;&gt;"",$C19=""),$A19,IF(AND($A19="",$C19=""),"",IF(LEFT($D19,1)&lt;RIGHT($D19,1),$A19,$C19)))))</f>
        <v>Harus Petr {PINK Liberec}-U13</v>
      </c>
      <c r="D14" s="48" t="s">
        <v>408</v>
      </c>
      <c r="E14" s="95"/>
    </row>
    <row r="15" spans="1:6" ht="13.8" thickTop="1" x14ac:dyDescent="0.25">
      <c r="A15" s="100" t="s">
        <v>138</v>
      </c>
      <c r="B15" s="93"/>
      <c r="C15" s="88"/>
      <c r="D15" s="45"/>
      <c r="E15" s="15"/>
    </row>
    <row r="16" spans="1:6" ht="13.8" thickBot="1" x14ac:dyDescent="0.3">
      <c r="A16" s="97" t="str">
        <f>IF(AND($D11="",$A11="",$C11=""),"",IF(AND($A11="",$C11&lt;&gt;""),$C11,IF(AND($A11&lt;&gt;"",$C11=""),$A11,IF(AND($A11="",$C11=""),"",IF(LEFT($D11,1)&lt;RIGHT($D11,1),$A11,$C11)))))</f>
        <v>Hůla Matyáš {PINK Liberec}-U13</v>
      </c>
      <c r="B16" s="94"/>
      <c r="C16" s="89" t="str">
        <f>IF(AND($D12="",$A12="",$C12=""),"",IF(AND($A12="",$C12&lt;&gt;""),$C12,IF(AND($A12&lt;&gt;"",$C12=""),$A12,IF(AND($A12="",$C12=""),"",IF(LEFT($D12,1)&lt;RIGHT($D12,1),$A12,$C12)))))</f>
        <v>Dvořáková Veronika {PINK Liberec}-U11</v>
      </c>
      <c r="D16" s="48" t="s">
        <v>411</v>
      </c>
      <c r="E16" s="95"/>
    </row>
    <row r="17" spans="1:6" ht="13.8" thickTop="1" x14ac:dyDescent="0.25">
      <c r="A17" s="100" t="s">
        <v>139</v>
      </c>
      <c r="B17" s="93"/>
      <c r="D17" s="117"/>
      <c r="E17" s="15"/>
    </row>
    <row r="18" spans="1:6" x14ac:dyDescent="0.25">
      <c r="A18" s="96" t="str">
        <f>IF(AND($D6="",$A6="",$C6=""),"",IF(AND($A6="",$C6&lt;&gt;""),$C6,IF(AND($A6&lt;&gt;"",$C6=""),$A6,IF($D6="","",IF(LEFT($D6,1)&gt;RIGHT($D6,1),$A6,$C6)))))</f>
        <v>Nováková Karolína {PINK Liberec}-U13</v>
      </c>
      <c r="B18" s="93"/>
      <c r="C18" s="7" t="str">
        <f>IF(AND($D7="",$A7="",$C7=""),"",IF(AND($A7="",$C7&lt;&gt;""),$C7,IF(AND($A7&lt;&gt;"",$C7=""),$A7,IF($D7="","",IF(LEFT($D7,1)&gt;RIGHT($D7,1),$A7,$C7)))))</f>
        <v>Machatý Vojtěch {Loko Česká Lípa}-</v>
      </c>
      <c r="D18" s="45" t="s">
        <v>408</v>
      </c>
      <c r="E18" s="15"/>
    </row>
    <row r="19" spans="1:6" ht="13.8" thickBot="1" x14ac:dyDescent="0.3">
      <c r="A19" s="97" t="str">
        <f>IF(AND($D8="",$A8="",$C8=""),"",IF(AND($A8="",$C8&lt;&gt;""),$C8,IF(AND($A8&lt;&gt;"",$C8=""),$A8,IF($D8="","",IF(LEFT($D8,1)&gt;RIGHT($D8,1),$A8,$C8)))))</f>
        <v>Mizera Ondřej {PINK Liberec}-U15</v>
      </c>
      <c r="B19" s="94"/>
      <c r="C19" s="89" t="str">
        <f>IF(AND($D9="",$A9="",$C9=""),"",IF(AND($A9="",$C9&lt;&gt;""),$C9,IF(AND($A9&lt;&gt;"",$C9=""),$A9,IF($D9="","",IF(LEFT($D9,1)&gt;RIGHT($D9,1),$A9,$C9)))))</f>
        <v>Harus Petr {PINK Liberec}-U13</v>
      </c>
      <c r="D19" s="48" t="s">
        <v>410</v>
      </c>
      <c r="E19" s="95"/>
    </row>
    <row r="20" spans="1:6" ht="13.8" thickTop="1" x14ac:dyDescent="0.25">
      <c r="A20" s="100" t="s">
        <v>141</v>
      </c>
      <c r="B20" s="93"/>
      <c r="D20" s="45"/>
      <c r="E20" s="15"/>
    </row>
    <row r="21" spans="1:6" ht="13.8" thickBot="1" x14ac:dyDescent="0.3">
      <c r="A21" s="97" t="str">
        <f>IF(AND($D11="",$A11="",$C11=""),"",IF(AND($A11="",$C11&lt;&gt;""),$C11,IF(AND($A11&lt;&gt;"",$C11=""),$A11,IF(AND($A11="",$C11=""),"",IF(LEFT($D11,1)&gt;RIGHT($D11,1),$A11,$C11)))))</f>
        <v>Jakůbek Vojtěch {PINK Liberec}-U13</v>
      </c>
      <c r="B21" s="94"/>
      <c r="C21" s="89" t="str">
        <f>IF(AND($D12="",$A12="",$C12=""),"",IF(AND($A12="",$C12&lt;&gt;""),$C12,IF(AND($A12&lt;&gt;"",$C12=""),$A12,IF(AND($A12="",$C12=""),"",IF(LEFT($D12,1)&gt;RIGHT($D12,1),$A12,$C12)))))</f>
        <v>Eder Matyáš {PINK Liberec}-U11</v>
      </c>
      <c r="D21" s="48" t="s">
        <v>410</v>
      </c>
      <c r="E21" s="95"/>
      <c r="F21" s="88"/>
    </row>
    <row r="22" spans="1:6" ht="13.8" thickTop="1" x14ac:dyDescent="0.25">
      <c r="A22" s="100" t="s">
        <v>140</v>
      </c>
      <c r="B22" s="93"/>
      <c r="D22" s="45"/>
      <c r="E22" s="15"/>
      <c r="F22" s="88"/>
    </row>
    <row r="23" spans="1:6" ht="13.8" thickBot="1" x14ac:dyDescent="0.3">
      <c r="A23" s="97" t="str">
        <f>IF($D18="","",IF(AND($A18="",$C18&lt;&gt;""),C18,IF(AND($A18&lt;&gt;"",$C18=""),A18,IF(AND($A18="",$C18=""),"",IF(LEFT($D18,1)&gt;RIGHT($D18,1),A18,C18)))))</f>
        <v>Machatý Vojtěch {Loko Česká Lípa}-</v>
      </c>
      <c r="B23" s="94"/>
      <c r="C23" s="89" t="str">
        <f>IF($D19="","",IF(AND($A19="",$C19&lt;&gt;""),$C19,IF(AND($A19&lt;&gt;"",$C19=""),$A19,IF(AND($A19="",$C19=""),"",IF(LEFT($D19,1)&gt;RIGHT($D19,1),$A19,$C19)))))</f>
        <v>Mizera Ondřej {PINK Liberec}-U15</v>
      </c>
      <c r="D23" s="48" t="s">
        <v>410</v>
      </c>
      <c r="E23" s="95"/>
      <c r="F23" s="88"/>
    </row>
    <row r="24" spans="1:6" ht="14.4" thickTop="1" thickBot="1" x14ac:dyDescent="0.3">
      <c r="A24" s="97" t="str">
        <f>IF($D23="","",IF(AND($A23="",$C23&lt;&gt;""),C23,IF(AND($A23&lt;&gt;"",$C23=""),A23,IF(AND($A23="",$C23=""),"",IF(LEFT($D23,1)&gt;RIGHT($D23,1),A23,C23)))))</f>
        <v>Machatý Vojtěch {Loko Česká Lípa}-</v>
      </c>
      <c r="B24" s="94"/>
      <c r="C24" s="101" t="s">
        <v>47</v>
      </c>
      <c r="D24" s="85"/>
      <c r="E24" s="95"/>
      <c r="F24" s="88"/>
    </row>
    <row r="25" spans="1:6" ht="14.4" thickTop="1" thickBot="1" x14ac:dyDescent="0.3">
      <c r="A25" s="102" t="str">
        <f>IF($D23="","",IF(AND($A23="",$C23&lt;&gt;""),C23,IF(AND($A23&lt;&gt;"",$C23=""),A23,IF(AND($A23="",$C23=""),"",IF(LEFT($D23,1)&lt;RIGHT($D23,1),A23,C23)))))</f>
        <v>Mizera Ondřej {PINK Liberec}-U15</v>
      </c>
      <c r="B25" s="103"/>
      <c r="C25" s="101" t="s">
        <v>48</v>
      </c>
      <c r="D25" s="86"/>
      <c r="E25" s="105"/>
      <c r="F25" s="88"/>
    </row>
    <row r="26" spans="1:6" ht="14.4" thickTop="1" thickBot="1" x14ac:dyDescent="0.3">
      <c r="A26" s="102" t="str">
        <f>IF(AND($D14="",$A14="",$C14=""),"",IF(AND($A14="",$C14&lt;&gt;""),$C14,IF(AND($A14&lt;&gt;"",$C14=""),$A14,IF(AND($A14="",$C14=""),"",IF(LEFT($D14,1)&gt;RIGHT($D14,1),$A14,$C14)))))</f>
        <v>Harus Petr {PINK Liberec}-U13</v>
      </c>
      <c r="B26" s="103"/>
      <c r="C26" s="101" t="s">
        <v>49</v>
      </c>
      <c r="D26" s="86"/>
      <c r="E26" s="105"/>
      <c r="F26" s="88"/>
    </row>
    <row r="27" spans="1:6" ht="14.4" thickTop="1" thickBot="1" x14ac:dyDescent="0.3">
      <c r="A27" s="102" t="str">
        <f>IF(AND($D14="",$A14="",$C14=""),"",IF(AND($A14="",$C14&lt;&gt;""),$C14,IF(AND($A14&lt;&gt;"",$C14=""),$A14,IF(AND($A14="",$C14=""),"",IF(LEFT($D14,1)&lt;RIGHT($D14,1),$A14,$C14)))))</f>
        <v>Nováková Karolína {PINK Liberec}-U13</v>
      </c>
      <c r="B27" s="103"/>
      <c r="C27" s="101" t="s">
        <v>50</v>
      </c>
      <c r="D27" s="86"/>
      <c r="E27" s="105"/>
      <c r="F27" s="88"/>
    </row>
    <row r="28" spans="1:6" ht="14.4" thickTop="1" thickBot="1" x14ac:dyDescent="0.3">
      <c r="A28" s="102" t="str">
        <f>IF(AND($D21="",$A21="",$C21=""),"",IF(AND($A21="",$C21&lt;&gt;""),$C21,IF(AND($A21&lt;&gt;"",$C21=""),$A21,IF(AND($A21="",$C21=""),"",IF(LEFT($D21,1)&gt;RIGHT($D21,1),$A21,$C21)))))</f>
        <v>Jakůbek Vojtěch {PINK Liberec}-U13</v>
      </c>
      <c r="B28" s="103"/>
      <c r="C28" s="101" t="s">
        <v>51</v>
      </c>
      <c r="D28" s="87"/>
      <c r="E28" s="105"/>
      <c r="F28" s="88"/>
    </row>
    <row r="29" spans="1:6" ht="14.4" thickTop="1" thickBot="1" x14ac:dyDescent="0.3">
      <c r="A29" s="102" t="str">
        <f>IF(AND($D21="",$A21="",$C21=""),"",IF(AND($A21="",$C21&lt;&gt;""),$C21,IF(AND($A21&lt;&gt;"",$C21=""),$A21,IF(AND($A21="",$C21=""),"",IF(LEFT($D21,1)&lt;RIGHT($D21,1),$A21,$C21)))))</f>
        <v>Eder Matyáš {PINK Liberec}-U11</v>
      </c>
      <c r="B29" s="103"/>
      <c r="C29" s="101" t="s">
        <v>154</v>
      </c>
      <c r="D29" s="87"/>
      <c r="E29" s="105"/>
    </row>
    <row r="30" spans="1:6" ht="14.4" thickTop="1" thickBot="1" x14ac:dyDescent="0.3">
      <c r="A30" s="102" t="str">
        <f>IF(AND($D16="",$A16="",$C16=""),"",IF(AND($A16="",$C16&lt;&gt;""),$C16,IF(AND($A16&lt;&gt;"",$C16=""),$A16,IF(AND($A16="",$C16=""),"",IF(LEFT($D16,1)&gt;RIGHT($D16,1),$A16,$C16)))))</f>
        <v>Hůla Matyáš {PINK Liberec}-U13</v>
      </c>
      <c r="B30" s="103"/>
      <c r="C30" s="101" t="s">
        <v>53</v>
      </c>
      <c r="D30" s="86"/>
      <c r="E30" s="105"/>
      <c r="F30" s="88"/>
    </row>
    <row r="31" spans="1:6" ht="14.4" thickTop="1" thickBot="1" x14ac:dyDescent="0.3">
      <c r="A31" s="102" t="str">
        <f>IF(AND($D16="",$A16="",$C16=""),"",IF(AND($A16="",$C16&lt;&gt;""),$C16,IF(AND($A16&lt;&gt;"",$C16=""),$A16,IF(AND($A16="",$C16=""),"",IF(LEFT($D16,1)&lt;RIGHT($D16,1),$A16,$C16)))))</f>
        <v>Dvořáková Veronika {PINK Liberec}-U11</v>
      </c>
      <c r="B31" s="103"/>
      <c r="C31" s="101" t="s">
        <v>54</v>
      </c>
      <c r="D31" s="87"/>
      <c r="E31" s="105"/>
    </row>
    <row r="32" spans="1:6" ht="13.8" thickTop="1" x14ac:dyDescent="0.25"/>
    <row r="44" spans="4:4" x14ac:dyDescent="0.25">
      <c r="D44" s="88" t="s">
        <v>45</v>
      </c>
    </row>
  </sheetData>
  <mergeCells count="3">
    <mergeCell ref="B1:E1"/>
    <mergeCell ref="B2:E2"/>
    <mergeCell ref="B3:E3"/>
  </mergeCells>
  <dataValidations count="1">
    <dataValidation type="list" allowBlank="1" showInputMessage="1" showErrorMessage="1" sqref="A15 C6:C9 A6:A9 C15" xr:uid="{00000000-0002-0000-1F00-000000000000}">
      <formula1>seznam_mladsi</formula1>
    </dataValidation>
  </dataValidation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D40"/>
  <sheetViews>
    <sheetView showGridLines="0" showZeros="0" workbookViewId="0">
      <selection activeCell="D37" sqref="D37"/>
    </sheetView>
  </sheetViews>
  <sheetFormatPr defaultColWidth="9.109375" defaultRowHeight="10.199999999999999" x14ac:dyDescent="0.2"/>
  <cols>
    <col min="1" max="4" width="37.88671875" style="17" customWidth="1"/>
    <col min="5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'Divize_F-B'!B3:E3</f>
        <v>Divize F - o 9. - 16. místo</v>
      </c>
      <c r="C4" s="177"/>
      <c r="D4" s="39"/>
    </row>
    <row r="5" spans="1:4" ht="8.25" customHeight="1" x14ac:dyDescent="0.2"/>
    <row r="6" spans="1:4" ht="15" customHeight="1" x14ac:dyDescent="0.25">
      <c r="A6" s="50" t="str">
        <f>'Divize_F-B'!A5</f>
        <v>o 9.-16 místo</v>
      </c>
    </row>
    <row r="7" spans="1:4" ht="15" customHeight="1" x14ac:dyDescent="0.2">
      <c r="A7" s="36" t="str">
        <f>IF('Divize_F-B'!A6="","",'Divize_F-B'!A6)</f>
        <v>Hůla Matyáš {PINK Liberec}-U13</v>
      </c>
    </row>
    <row r="8" spans="1:4" ht="15" customHeight="1" x14ac:dyDescent="0.2">
      <c r="A8" s="37"/>
      <c r="B8" s="36" t="str">
        <f>'Divize_F-B'!A18</f>
        <v>Nováková Karolína {PINK Liberec}-U13</v>
      </c>
    </row>
    <row r="9" spans="1:4" ht="15" customHeight="1" x14ac:dyDescent="0.2">
      <c r="A9" s="35" t="str">
        <f>IF('Divize_F-B'!C6="","",'Divize_F-B'!C6)</f>
        <v>Nováková Karolína {PINK Liberec}-U13</v>
      </c>
      <c r="B9" s="18" t="str">
        <f>IF('Divize_F-B'!D6="","",IF(LEFT('Divize_F-B'!D6,1)&gt;RIGHT('Divize_F-B'!D6,1),'Divize_F-B'!D6,RIGHT('Divize_F-B'!D6,1)&amp;":"&amp;LEFT('Divize_F-B'!D6,1)))</f>
        <v>3:0</v>
      </c>
    </row>
    <row r="10" spans="1:4" ht="15" customHeight="1" x14ac:dyDescent="0.2">
      <c r="B10" s="37"/>
      <c r="C10" s="36" t="str">
        <f>'Divize_F-B'!A23</f>
        <v>Machatý Vojtěch {Loko Česká Lípa}-</v>
      </c>
    </row>
    <row r="11" spans="1:4" ht="15" customHeight="1" x14ac:dyDescent="0.2">
      <c r="A11" s="36" t="str">
        <f>IF('Divize_F-B'!A7="","",'Divize_F-B'!A7)</f>
        <v>Jakůbek Vojtěch {PINK Liberec}-U13</v>
      </c>
      <c r="B11" s="37"/>
      <c r="C11" s="18" t="str">
        <f>IF('Divize_F-B'!D18="","",IF(LEFT('Divize_F-B'!D18,1)&gt;RIGHT('Divize_F-B'!D18,1),'Divize_F-B'!D18,RIGHT('Divize_F-B'!D18,1)&amp;":"&amp;LEFT('Divize_F-B'!D18,1)))</f>
        <v>3:0</v>
      </c>
    </row>
    <row r="12" spans="1:4" ht="15" customHeight="1" x14ac:dyDescent="0.2">
      <c r="A12" s="37"/>
      <c r="B12" s="35" t="str">
        <f>'Divize_F-B'!C18</f>
        <v>Machatý Vojtěch {Loko Česká Lípa}-</v>
      </c>
      <c r="C12" s="37"/>
    </row>
    <row r="13" spans="1:4" ht="15" customHeight="1" x14ac:dyDescent="0.2">
      <c r="A13" s="35" t="str">
        <f>IF('Divize_F-B'!C7="","",'Divize_F-B'!C7)</f>
        <v>Machatý Vojtěch {Loko Česká Lípa}-</v>
      </c>
      <c r="B13" s="34" t="str">
        <f>IF('Divize_F-B'!D7="","",IF(LEFT('Divize_F-B'!D7,1)&gt;RIGHT('Divize_F-B'!D7,1),'Divize_F-B'!D7,RIGHT('Divize_F-B'!D7,1)&amp;":"&amp;LEFT('Divize_F-B'!D7,1)))</f>
        <v>3:1</v>
      </c>
      <c r="C13" s="37"/>
    </row>
    <row r="14" spans="1:4" ht="15" customHeight="1" x14ac:dyDescent="0.2">
      <c r="C14" s="37"/>
      <c r="D14" s="36" t="str">
        <f>'Divize_F-B'!A24</f>
        <v>Machatý Vojtěch {Loko Česká Lípa}-</v>
      </c>
    </row>
    <row r="15" spans="1:4" ht="15" customHeight="1" x14ac:dyDescent="0.2">
      <c r="A15" s="36" t="str">
        <f>IF('Divize_F-B'!A8="","",'Divize_F-B'!A8)</f>
        <v>Mizera Ondřej {PINK Liberec}-U15</v>
      </c>
      <c r="C15" s="37"/>
      <c r="D15" s="34" t="str">
        <f>IF('Divize_F-B'!D23="","",IF(LEFT('Divize_F-B'!D23,1)&gt;RIGHT('Divize_F-B'!D23,1),'Divize_F-B'!D23,RIGHT('Divize_F-B'!D23,1)&amp;":"&amp;LEFT('Divize_F-B'!D23,1)))</f>
        <v>3 : 1</v>
      </c>
    </row>
    <row r="16" spans="1:4" ht="15" customHeight="1" x14ac:dyDescent="0.2">
      <c r="A16" s="37"/>
      <c r="B16" s="36" t="str">
        <f>'Divize_F-B'!A19</f>
        <v>Mizera Ondřej {PINK Liberec}-U15</v>
      </c>
      <c r="C16" s="37"/>
    </row>
    <row r="17" spans="1:4" ht="15" customHeight="1" x14ac:dyDescent="0.2">
      <c r="A17" s="35" t="str">
        <f>IF('Divize_F-B'!C8="","",'Divize_F-B'!C8)</f>
        <v>Eder Matyáš {PINK Liberec}-U11</v>
      </c>
      <c r="B17" s="18" t="str">
        <f>IF('Divize_F-B'!D8="","",IF(LEFT('Divize_F-B'!D8,1)&gt;RIGHT('Divize_F-B'!D8,1),'Divize_F-B'!D8,RIGHT('Divize_F-B'!D8,1)&amp;":"&amp;LEFT('Divize_F-B'!D8,1)))</f>
        <v>3 : 2</v>
      </c>
      <c r="C17" s="37"/>
    </row>
    <row r="18" spans="1:4" ht="15" customHeight="1" x14ac:dyDescent="0.2">
      <c r="B18" s="37"/>
      <c r="C18" s="35" t="str">
        <f>'Divize_F-B'!C23</f>
        <v>Mizera Ondřej {PINK Liberec}-U15</v>
      </c>
    </row>
    <row r="19" spans="1:4" ht="15" customHeight="1" x14ac:dyDescent="0.2">
      <c r="A19" s="36" t="str">
        <f>IF('Divize_F-B'!A9="","",'Divize_F-B'!A9)</f>
        <v>Dvořáková Veronika {PINK Liberec}-U11</v>
      </c>
      <c r="B19" s="37"/>
      <c r="C19" s="34" t="str">
        <f>IF('Divize_F-B'!D19="","",IF(LEFT('Divize_F-B'!D19,1)&gt;RIGHT('Divize_F-B'!D19,1),'Divize_F-B'!D19,RIGHT('Divize_F-B'!D19,1)&amp;":"&amp;LEFT('Divize_F-B'!D19,1)))</f>
        <v>3 : 1</v>
      </c>
    </row>
    <row r="20" spans="1:4" ht="15" customHeight="1" x14ac:dyDescent="0.2">
      <c r="A20" s="37"/>
      <c r="B20" s="35" t="str">
        <f>'Divize_F-B'!C19</f>
        <v>Harus Petr {PINK Liberec}-U13</v>
      </c>
    </row>
    <row r="21" spans="1:4" ht="15" customHeight="1" x14ac:dyDescent="0.2">
      <c r="A21" s="35" t="str">
        <f>IF('Divize_F-B'!C9="","",'Divize_F-B'!C9)</f>
        <v>Harus Petr {PINK Liberec}-U13</v>
      </c>
      <c r="B21" s="34" t="str">
        <f>IF('Divize_F-B'!D9="","",IF(LEFT('Divize_F-B'!D9,1)&gt;RIGHT('Divize_F-B'!D9,1),'Divize_F-B'!D9,RIGHT('Divize_F-B'!D9,1)&amp;":"&amp;LEFT('Divize_F-B'!D9,1)))</f>
        <v>3:2</v>
      </c>
    </row>
    <row r="22" spans="1:4" ht="15" customHeight="1" x14ac:dyDescent="0.2"/>
    <row r="23" spans="1:4" ht="15" customHeight="1" x14ac:dyDescent="0.25">
      <c r="A23" s="50" t="str">
        <f>'Divize_F-B'!A10</f>
        <v>o 13.-16. místo</v>
      </c>
    </row>
    <row r="24" spans="1:4" ht="15" customHeight="1" x14ac:dyDescent="0.2">
      <c r="A24" s="36" t="str">
        <f>IF('Divize_F-B'!A11="","",'Divize_F-B'!A11)</f>
        <v>Hůla Matyáš {PINK Liberec}-U13</v>
      </c>
      <c r="C24" s="34" t="str">
        <f>IF('Divize_F-B'!D57="","",IF(LEFT('Divize_F-B'!D57,1)&gt;RIGHT('Divize_F-B'!D57,1),'Divize_F-B'!D57,RIGHT('Divize_F-B'!D57,1)&amp;":"&amp;LEFT('Divize_F-B'!D57,1)))</f>
        <v/>
      </c>
      <c r="D24" s="34"/>
    </row>
    <row r="25" spans="1:4" ht="15" customHeight="1" x14ac:dyDescent="0.2">
      <c r="A25" s="37"/>
      <c r="B25" s="36" t="str">
        <f>'Divize_F-B'!A21</f>
        <v>Jakůbek Vojtěch {PINK Liberec}-U13</v>
      </c>
      <c r="D25" s="16"/>
    </row>
    <row r="26" spans="1:4" ht="15" customHeight="1" x14ac:dyDescent="0.2">
      <c r="A26" s="35" t="str">
        <f>IF('Divize_F-B'!C11="","",'Divize_F-B'!C11)</f>
        <v>Jakůbek Vojtěch {PINK Liberec}-U13</v>
      </c>
      <c r="B26" s="18" t="str">
        <f>IF('Divize_F-B'!D11="","",IF(LEFT('Divize_F-B'!D11,1)&gt;RIGHT('Divize_F-B'!D11,1),'Divize_F-B'!D11,RIGHT('Divize_F-B'!D11,1)&amp;":"&amp;LEFT('Divize_F-B'!D11,1)))</f>
        <v>3:0</v>
      </c>
      <c r="D26" s="16"/>
    </row>
    <row r="27" spans="1:4" ht="15" customHeight="1" x14ac:dyDescent="0.2">
      <c r="B27" s="37"/>
      <c r="C27" s="36" t="str">
        <f>'Divize_F-B'!A28</f>
        <v>Jakůbek Vojtěch {PINK Liberec}-U13</v>
      </c>
      <c r="D27" s="16"/>
    </row>
    <row r="28" spans="1:4" ht="15" customHeight="1" x14ac:dyDescent="0.2">
      <c r="A28" s="36" t="str">
        <f>IF('Divize_F-B'!A12="","",'Divize_F-B'!A12)</f>
        <v>Eder Matyáš {PINK Liberec}-U11</v>
      </c>
      <c r="B28" s="37"/>
      <c r="C28" s="34" t="str">
        <f>IF('Divize_F-B'!D21="","",IF(LEFT('Divize_F-B'!D21,1)&gt;RIGHT('Divize_F-B'!D21,1),'Divize_F-B'!D21,RIGHT('Divize_F-B'!D21,1)&amp;":"&amp;LEFT('Divize_F-B'!D21,1)))</f>
        <v>3 : 1</v>
      </c>
      <c r="D28" s="16"/>
    </row>
    <row r="29" spans="1:4" ht="15" customHeight="1" x14ac:dyDescent="0.2">
      <c r="A29" s="37"/>
      <c r="B29" s="35" t="str">
        <f>'Divize_F-B'!C21</f>
        <v>Eder Matyáš {PINK Liberec}-U11</v>
      </c>
      <c r="D29" s="16"/>
    </row>
    <row r="30" spans="1:4" ht="15" customHeight="1" x14ac:dyDescent="0.2">
      <c r="A30" s="35" t="str">
        <f>IF('Divize_F-B'!C12="","",'Divize_F-B'!C12)</f>
        <v>Dvořáková Veronika {PINK Liberec}-U11</v>
      </c>
      <c r="B30" s="34" t="str">
        <f>IF('Divize_F-B'!D12="","",IF(LEFT('Divize_F-B'!D12,1)&gt;RIGHT('Divize_F-B'!D12,1),'Divize_F-B'!D12,RIGHT('Divize_F-B'!D12,1)&amp;":"&amp;LEFT('Divize_F-B'!D12,1)))</f>
        <v>3 : 0</v>
      </c>
      <c r="D30" s="16"/>
    </row>
    <row r="31" spans="1:4" ht="15" customHeight="1" x14ac:dyDescent="0.2">
      <c r="D31" s="16"/>
    </row>
    <row r="32" spans="1:4" ht="15" customHeight="1" x14ac:dyDescent="0.25">
      <c r="A32" s="50" t="str">
        <f>'Divize_F-B'!A13</f>
        <v>o 11.- 12. místo</v>
      </c>
      <c r="C32" s="16"/>
      <c r="D32" s="16"/>
    </row>
    <row r="33" spans="1:2" s="16" customFormat="1" ht="15" customHeight="1" x14ac:dyDescent="0.2">
      <c r="A33" s="36" t="str">
        <f>IF('Divize_F-B'!A14="","",'Divize_F-B'!A14)</f>
        <v>Nováková Karolína {PINK Liberec}-U13</v>
      </c>
      <c r="B33" s="17"/>
    </row>
    <row r="34" spans="1:2" s="16" customFormat="1" ht="15" customHeight="1" x14ac:dyDescent="0.2">
      <c r="A34" s="37"/>
      <c r="B34" s="36" t="str">
        <f>'Divize_F-B'!A26</f>
        <v>Harus Petr {PINK Liberec}-U13</v>
      </c>
    </row>
    <row r="35" spans="1:2" s="16" customFormat="1" ht="15" customHeight="1" x14ac:dyDescent="0.2">
      <c r="A35" s="35" t="str">
        <f>IF('Divize_F-B'!C14="","",'Divize_F-B'!C14)</f>
        <v>Harus Petr {PINK Liberec}-U13</v>
      </c>
      <c r="B35" s="34" t="str">
        <f>IF('Divize_F-B'!D14="","",IF(LEFT('Divize_F-B'!D14,1)&gt;RIGHT('Divize_F-B'!D14,1),'Divize_F-B'!D14,RIGHT('Divize_F-B'!D14,1)&amp;":"&amp;LEFT('Divize_F-B'!D14,1)))</f>
        <v>3:0</v>
      </c>
    </row>
    <row r="36" spans="1:2" ht="15" customHeight="1" x14ac:dyDescent="0.2"/>
    <row r="37" spans="1:2" s="16" customFormat="1" ht="15" customHeight="1" x14ac:dyDescent="0.25">
      <c r="A37" s="50" t="str">
        <f>'Divize_F-B'!A15</f>
        <v>o 15.-16. místo</v>
      </c>
      <c r="B37" s="17"/>
    </row>
    <row r="38" spans="1:2" s="16" customFormat="1" ht="15" customHeight="1" x14ac:dyDescent="0.2">
      <c r="A38" s="36" t="str">
        <f>IF('Divize_F-B'!A16="","",'Divize_F-B'!A16)</f>
        <v>Hůla Matyáš {PINK Liberec}-U13</v>
      </c>
      <c r="B38" s="17"/>
    </row>
    <row r="39" spans="1:2" s="16" customFormat="1" ht="15" customHeight="1" x14ac:dyDescent="0.2">
      <c r="A39" s="37"/>
      <c r="B39" s="36" t="str">
        <f>'Divize_F-B'!A30</f>
        <v>Hůla Matyáš {PINK Liberec}-U13</v>
      </c>
    </row>
    <row r="40" spans="1:2" s="16" customFormat="1" ht="15" customHeight="1" x14ac:dyDescent="0.2">
      <c r="A40" s="35" t="str">
        <f>IF('Divize_F-B'!C16="","",'Divize_F-B'!C16)</f>
        <v>Dvořáková Veronika {PINK Liberec}-U11</v>
      </c>
      <c r="B40" s="34" t="str">
        <f>IF('Divize_F-B'!D16="","",IF(LEFT('Divize_F-B'!D16,1)&gt;RIGHT('Divize_F-B'!D16,1),'Divize_F-B'!D16,RIGHT('Divize_F-B'!D16,1)&amp;":"&amp;LEFT('Divize_F-B'!D16,1)))</f>
        <v>3 : 2</v>
      </c>
    </row>
  </sheetData>
  <sheetProtection sheet="1" objects="1" scenarios="1"/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F44"/>
  <sheetViews>
    <sheetView workbookViewId="0">
      <selection activeCell="D15" sqref="D15"/>
    </sheetView>
  </sheetViews>
  <sheetFormatPr defaultColWidth="9.109375" defaultRowHeight="13.2" x14ac:dyDescent="0.25"/>
  <cols>
    <col min="1" max="1" width="36.44140625" style="7" customWidth="1"/>
    <col min="2" max="2" width="2.33203125" style="7" customWidth="1"/>
    <col min="3" max="3" width="34.4414062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3" t="s">
        <v>322</v>
      </c>
      <c r="C3" s="174"/>
      <c r="D3" s="174"/>
      <c r="E3" s="174"/>
      <c r="F3" s="6"/>
    </row>
    <row r="4" spans="1:6" ht="13.8" thickBot="1" x14ac:dyDescent="0.3">
      <c r="B4" s="89"/>
      <c r="D4" s="83" t="s">
        <v>9</v>
      </c>
      <c r="E4" s="83" t="s">
        <v>10</v>
      </c>
    </row>
    <row r="5" spans="1:6" ht="13.8" thickTop="1" x14ac:dyDescent="0.25">
      <c r="A5" s="90" t="s">
        <v>128</v>
      </c>
      <c r="B5" s="91"/>
      <c r="C5" s="92"/>
      <c r="D5" s="84"/>
      <c r="E5" s="15"/>
    </row>
    <row r="6" spans="1:6" x14ac:dyDescent="0.25">
      <c r="A6" s="106" t="s">
        <v>492</v>
      </c>
      <c r="B6" s="93"/>
      <c r="C6" s="107" t="s">
        <v>498</v>
      </c>
      <c r="D6" s="45" t="s">
        <v>410</v>
      </c>
      <c r="E6" s="15"/>
    </row>
    <row r="7" spans="1:6" x14ac:dyDescent="0.25">
      <c r="A7" s="106" t="s">
        <v>493</v>
      </c>
      <c r="B7" s="93"/>
      <c r="C7" s="107" t="s">
        <v>501</v>
      </c>
      <c r="D7" s="45" t="s">
        <v>411</v>
      </c>
      <c r="E7" s="15"/>
    </row>
    <row r="8" spans="1:6" x14ac:dyDescent="0.25">
      <c r="A8" s="106" t="s">
        <v>497</v>
      </c>
      <c r="B8" s="93"/>
      <c r="C8" s="107" t="s">
        <v>490</v>
      </c>
      <c r="D8" s="45" t="s">
        <v>406</v>
      </c>
      <c r="E8" s="15"/>
    </row>
    <row r="9" spans="1:6" ht="13.8" thickBot="1" x14ac:dyDescent="0.3">
      <c r="A9" s="108" t="s">
        <v>502</v>
      </c>
      <c r="B9" s="94"/>
      <c r="C9" s="109" t="s">
        <v>494</v>
      </c>
      <c r="D9" s="48" t="s">
        <v>408</v>
      </c>
      <c r="E9" s="95"/>
    </row>
    <row r="10" spans="1:6" ht="13.8" thickTop="1" x14ac:dyDescent="0.25">
      <c r="A10" s="90" t="s">
        <v>129</v>
      </c>
      <c r="B10" s="93"/>
      <c r="C10" s="92"/>
      <c r="D10" s="45"/>
      <c r="E10" s="15"/>
    </row>
    <row r="11" spans="1:6" x14ac:dyDescent="0.25">
      <c r="A11" s="96" t="str">
        <f>IF(AND($D6="",$A6="",$C6=""),"",IF(AND($A6="",$C6&lt;&gt;""),$C6,IF(AND($A6&lt;&gt;"",$C6=""),$A6,IF($D6="","",IF(LEFT($D6,1)&lt;RIGHT($D6,1),$A6,$C6)))))</f>
        <v>Pecka Matěj {KMST Liberec}-U15</v>
      </c>
      <c r="B11" s="93"/>
      <c r="C11" s="7" t="str">
        <f>IF(AND($D7="",$A7="",$C7=""),"",IF(AND($A7="",$C7&lt;&gt;""),$C7,IF(AND($A7&lt;&gt;"",$C7=""),$A7,IF($D7="","",IF(LEFT($D7,1)&lt;RIGHT($D7,1),$A7,$C7)))))</f>
        <v>Koukl Adam {B.  Jablonec n. N.}-U13</v>
      </c>
      <c r="D11" s="45" t="s">
        <v>409</v>
      </c>
      <c r="E11" s="15"/>
    </row>
    <row r="12" spans="1:6" ht="13.8" thickBot="1" x14ac:dyDescent="0.3">
      <c r="A12" s="97" t="str">
        <f>IF(AND($D8="",$A8="",$C8=""),"",IF(AND($A8="",$C8&lt;&gt;""),$C8,IF(AND($A8&lt;&gt;"",$C8=""),$A8,IF($D8="","",IF(LEFT($D8,1)&lt;RIGHT($D8,1),$A8,$C8)))))</f>
        <v>Vargová Stella {PINK Liberec}-U11</v>
      </c>
      <c r="B12" s="94"/>
      <c r="C12" s="89" t="str">
        <f>IF(AND($D9="",$A9="",$C9=""),"",IF(AND($A9="",$C9&lt;&gt;""),$C9,IF(AND($A9&lt;&gt;"",$C9=""),$A9,IF($D9="","",IF(LEFT($D9,1)&lt;RIGHT($D9,1),$A9,$C9)))))</f>
        <v>Frydrychová Klára {PINK Liberec}-U13</v>
      </c>
      <c r="D12" s="48" t="s">
        <v>408</v>
      </c>
      <c r="E12" s="95"/>
    </row>
    <row r="13" spans="1:6" ht="13.8" thickTop="1" x14ac:dyDescent="0.25">
      <c r="A13" s="98" t="s">
        <v>146</v>
      </c>
      <c r="B13" s="93"/>
      <c r="C13" s="99"/>
      <c r="D13" s="45"/>
      <c r="E13" s="15"/>
    </row>
    <row r="14" spans="1:6" ht="13.8" thickBot="1" x14ac:dyDescent="0.3">
      <c r="A14" s="97" t="str">
        <f>IF($D18="","",IF(AND($A18="",$C18&lt;&gt;""),C18,IF(AND($A18&lt;&gt;"",$C18=""),A18,IF(AND($A18="",$C18=""),"",IF(LEFT($D18,1)&lt;RIGHT($D18,1),A18,C18)))))</f>
        <v>Soukup Dominik {Jiskra Kam.Šenov}-U11</v>
      </c>
      <c r="B14" s="94"/>
      <c r="C14" s="89" t="str">
        <f>IF($D19="","",IF(AND($A19="",$C19&lt;&gt;""),$C19,IF(AND($A19&lt;&gt;"",$C19=""),$A19,IF(AND($A19="",$C19=""),"",IF(LEFT($D19,1)&lt;RIGHT($D19,1),$A19,$C19)))))</f>
        <v>Cocerva Octavian {PINK Liberec}-U11</v>
      </c>
      <c r="D14" s="48" t="s">
        <v>407</v>
      </c>
      <c r="E14" s="95"/>
    </row>
    <row r="15" spans="1:6" ht="13.8" thickTop="1" x14ac:dyDescent="0.25">
      <c r="A15" s="100" t="s">
        <v>131</v>
      </c>
      <c r="B15" s="93"/>
      <c r="C15" s="88"/>
      <c r="D15" s="45"/>
      <c r="E15" s="15"/>
    </row>
    <row r="16" spans="1:6" ht="13.8" thickBot="1" x14ac:dyDescent="0.3">
      <c r="A16" s="97" t="str">
        <f>IF(AND($D11="",$A11="",$C11=""),"",IF(AND($A11="",$C11&lt;&gt;""),$C11,IF(AND($A11&lt;&gt;"",$C11=""),$A11,IF(AND($A11="",$C11=""),"",IF(LEFT($D11,1)&lt;RIGHT($D11,1),$A11,$C11)))))</f>
        <v>Pecka Matěj {KMST Liberec}-U15</v>
      </c>
      <c r="B16" s="94"/>
      <c r="C16" s="89" t="str">
        <f>IF(AND($D12="",$A12="",$C12=""),"",IF(AND($A12="",$C12&lt;&gt;""),$C12,IF(AND($A12&lt;&gt;"",$C12=""),$A12,IF(AND($A12="",$C12=""),"",IF(LEFT($D12,1)&lt;RIGHT($D12,1),$A12,$C12)))))</f>
        <v>Vargová Stella {PINK Liberec}-U11</v>
      </c>
      <c r="D16" s="48" t="s">
        <v>406</v>
      </c>
      <c r="E16" s="95"/>
    </row>
    <row r="17" spans="1:6" ht="13.8" thickTop="1" x14ac:dyDescent="0.25">
      <c r="A17" s="100" t="s">
        <v>132</v>
      </c>
      <c r="B17" s="93"/>
      <c r="D17" s="117"/>
      <c r="E17" s="15"/>
    </row>
    <row r="18" spans="1:6" x14ac:dyDescent="0.25">
      <c r="A18" s="96" t="str">
        <f>IF(AND($D6="",$A6="",$C6=""),"",IF(AND($A6="",$C6&lt;&gt;""),$C6,IF(AND($A6&lt;&gt;"",$C6=""),$A6,IF($D6="","",IF(LEFT($D6,1)&gt;RIGHT($D6,1),$A6,$C6)))))</f>
        <v>Nový Vojtěch {PINK Liberec}-U15</v>
      </c>
      <c r="B18" s="93"/>
      <c r="C18" s="7" t="str">
        <f>IF(AND($D7="",$A7="",$C7=""),"",IF(AND($A7="",$C7&lt;&gt;""),$C7,IF(AND($A7&lt;&gt;"",$C7=""),$A7,IF($D7="","",IF(LEFT($D7,1)&gt;RIGHT($D7,1),$A7,$C7)))))</f>
        <v>Soukup Dominik {Jiskra Kam.Šenov}-U11</v>
      </c>
      <c r="D18" s="45" t="s">
        <v>406</v>
      </c>
      <c r="E18" s="15"/>
    </row>
    <row r="19" spans="1:6" ht="13.8" thickBot="1" x14ac:dyDescent="0.3">
      <c r="A19" s="97" t="str">
        <f>IF(AND($D8="",$A8="",$C8=""),"",IF(AND($A8="",$C8&lt;&gt;""),$C8,IF(AND($A8&lt;&gt;"",$C8=""),$A8,IF($D8="","",IF(LEFT($D8,1)&gt;RIGHT($D8,1),$A8,$C8)))))</f>
        <v>Johanová Sofie {Sokol Semily}-U11</v>
      </c>
      <c r="B19" s="94"/>
      <c r="C19" s="89" t="str">
        <f>IF(AND($D9="",$A9="",$C9=""),"",IF(AND($A9="",$C9&lt;&gt;""),$C9,IF(AND($A9&lt;&gt;"",$C9=""),$A9,IF($D9="","",IF(LEFT($D9,1)&gt;RIGHT($D9,1),$A9,$C9)))))</f>
        <v>Cocerva Octavian {PINK Liberec}-U11</v>
      </c>
      <c r="D19" s="48" t="s">
        <v>406</v>
      </c>
      <c r="E19" s="95"/>
    </row>
    <row r="20" spans="1:6" ht="13.8" thickTop="1" x14ac:dyDescent="0.25">
      <c r="A20" s="100" t="s">
        <v>143</v>
      </c>
      <c r="B20" s="93"/>
      <c r="D20" s="45"/>
      <c r="E20" s="15"/>
    </row>
    <row r="21" spans="1:6" ht="13.8" thickBot="1" x14ac:dyDescent="0.3">
      <c r="A21" s="97" t="str">
        <f>IF(AND($D11="",$A11="",$C11=""),"",IF(AND($A11="",$C11&lt;&gt;""),$C11,IF(AND($A11&lt;&gt;"",$C11=""),$A11,IF(AND($A11="",$C11=""),"",IF(LEFT($D11,1)&gt;RIGHT($D11,1),$A11,$C11)))))</f>
        <v>Koukl Adam {B.  Jablonec n. N.}-U13</v>
      </c>
      <c r="B21" s="94"/>
      <c r="C21" s="89" t="str">
        <f>IF(AND($D12="",$A12="",$C12=""),"",IF(AND($A12="",$C12&lt;&gt;""),$C12,IF(AND($A12&lt;&gt;"",$C12=""),$A12,IF(AND($A12="",$C12=""),"",IF(LEFT($D12,1)&gt;RIGHT($D12,1),$A12,$C12)))))</f>
        <v>Frydrychová Klára {PINK Liberec}-U13</v>
      </c>
      <c r="D21" s="48" t="s">
        <v>406</v>
      </c>
      <c r="E21" s="95"/>
      <c r="F21" s="88"/>
    </row>
    <row r="22" spans="1:6" ht="13.8" thickTop="1" x14ac:dyDescent="0.25">
      <c r="A22" s="100" t="s">
        <v>134</v>
      </c>
      <c r="B22" s="93"/>
      <c r="D22" s="45"/>
      <c r="E22" s="15"/>
      <c r="F22" s="88"/>
    </row>
    <row r="23" spans="1:6" ht="13.8" thickBot="1" x14ac:dyDescent="0.3">
      <c r="A23" s="97" t="str">
        <f>IF($D18="","",IF(AND($A18="",$C18&lt;&gt;""),C18,IF(AND($A18&lt;&gt;"",$C18=""),A18,IF(AND($A18="",$C18=""),"",IF(LEFT($D18,1)&gt;RIGHT($D18,1),A18,C18)))))</f>
        <v>Nový Vojtěch {PINK Liberec}-U15</v>
      </c>
      <c r="B23" s="94"/>
      <c r="C23" s="89" t="str">
        <f>IF($D19="","",IF(AND($A19="",$C19&lt;&gt;""),$C19,IF(AND($A19&lt;&gt;"",$C19=""),$A19,IF(AND($A19="",$C19=""),"",IF(LEFT($D19,1)&gt;RIGHT($D19,1),$A19,$C19)))))</f>
        <v>Johanová Sofie {Sokol Semily}-U11</v>
      </c>
      <c r="D23" s="48" t="s">
        <v>408</v>
      </c>
      <c r="E23" s="95"/>
      <c r="F23" s="88"/>
    </row>
    <row r="24" spans="1:6" ht="14.4" thickTop="1" thickBot="1" x14ac:dyDescent="0.3">
      <c r="A24" s="97" t="str">
        <f>IF($D23="","",IF(AND($A23="",$C23&lt;&gt;""),C23,IF(AND($A23&lt;&gt;"",$C23=""),A23,IF(AND($A23="",$C23=""),"",IF(LEFT($D23,1)&gt;RIGHT($D23,1),A23,C23)))))</f>
        <v>Johanová Sofie {Sokol Semily}-U11</v>
      </c>
      <c r="B24" s="94"/>
      <c r="C24" s="101" t="s">
        <v>37</v>
      </c>
      <c r="D24" s="85"/>
      <c r="E24" s="95"/>
      <c r="F24" s="88"/>
    </row>
    <row r="25" spans="1:6" ht="14.4" thickTop="1" thickBot="1" x14ac:dyDescent="0.3">
      <c r="A25" s="102" t="str">
        <f>IF($D23="","",IF(AND($A23="",$C23&lt;&gt;""),C23,IF(AND($A23&lt;&gt;"",$C23=""),A23,IF(AND($A23="",$C23=""),"",IF(LEFT($D23,1)&lt;RIGHT($D23,1),A23,C23)))))</f>
        <v>Nový Vojtěch {PINK Liberec}-U15</v>
      </c>
      <c r="B25" s="103"/>
      <c r="C25" s="101" t="s">
        <v>41</v>
      </c>
      <c r="D25" s="86"/>
      <c r="E25" s="105"/>
      <c r="F25" s="88"/>
    </row>
    <row r="26" spans="1:6" ht="14.4" thickTop="1" thickBot="1" x14ac:dyDescent="0.3">
      <c r="A26" s="102" t="str">
        <f>IF(AND($D14="",$A14="",$C14=""),"",IF(AND($A14="",$C14&lt;&gt;""),$C14,IF(AND($A14&lt;&gt;"",$C14=""),$A14,IF(AND($A14="",$C14=""),"",IF(LEFT($D14,1)&gt;RIGHT($D14,1),$A14,$C14)))))</f>
        <v>Cocerva Octavian {PINK Liberec}-U11</v>
      </c>
      <c r="B26" s="103"/>
      <c r="C26" s="101" t="s">
        <v>39</v>
      </c>
      <c r="D26" s="86"/>
      <c r="E26" s="105"/>
      <c r="F26" s="88"/>
    </row>
    <row r="27" spans="1:6" ht="14.4" thickTop="1" thickBot="1" x14ac:dyDescent="0.3">
      <c r="A27" s="102" t="str">
        <f>IF(AND($D14="",$A14="",$C14=""),"",IF(AND($A14="",$C14&lt;&gt;""),$C14,IF(AND($A14&lt;&gt;"",$C14=""),$A14,IF(AND($A14="",$C14=""),"",IF(LEFT($D14,1)&lt;RIGHT($D14,1),$A14,$C14)))))</f>
        <v>Soukup Dominik {Jiskra Kam.Šenov}-U11</v>
      </c>
      <c r="B27" s="103"/>
      <c r="C27" s="101" t="s">
        <v>42</v>
      </c>
      <c r="D27" s="86"/>
      <c r="E27" s="105"/>
      <c r="F27" s="88"/>
    </row>
    <row r="28" spans="1:6" ht="14.4" thickTop="1" thickBot="1" x14ac:dyDescent="0.3">
      <c r="A28" s="102" t="str">
        <f>IF(AND($D21="",$A21="",$C21=""),"",IF(AND($A21="",$C21&lt;&gt;""),$C21,IF(AND($A21&lt;&gt;"",$C21=""),$A21,IF(AND($A21="",$C21=""),"",IF(LEFT($D21,1)&gt;RIGHT($D21,1),$A21,$C21)))))</f>
        <v>Koukl Adam {B.  Jablonec n. N.}-U13</v>
      </c>
      <c r="B28" s="103"/>
      <c r="C28" s="101" t="s">
        <v>38</v>
      </c>
      <c r="D28" s="87"/>
      <c r="E28" s="105"/>
      <c r="F28" s="88"/>
    </row>
    <row r="29" spans="1:6" ht="14.4" thickTop="1" thickBot="1" x14ac:dyDescent="0.3">
      <c r="A29" s="102" t="str">
        <f>IF(AND($D21="",$A21="",$C21=""),"",IF(AND($A21="",$C21&lt;&gt;""),$C21,IF(AND($A21&lt;&gt;"",$C21=""),$A21,IF(AND($A21="",$C21=""),"",IF(LEFT($D21,1)&lt;RIGHT($D21,1),$A21,$C21)))))</f>
        <v>Frydrychová Klára {PINK Liberec}-U13</v>
      </c>
      <c r="B29" s="103"/>
      <c r="C29" s="101" t="s">
        <v>43</v>
      </c>
      <c r="D29" s="87"/>
      <c r="E29" s="105"/>
    </row>
    <row r="30" spans="1:6" ht="14.4" thickTop="1" thickBot="1" x14ac:dyDescent="0.3">
      <c r="A30" s="102" t="str">
        <f>IF(AND($D16="",$A16="",$C16=""),"",IF(AND($A16="",$C16&lt;&gt;""),$C16,IF(AND($A16&lt;&gt;"",$C16=""),$A16,IF(AND($A16="",$C16=""),"",IF(LEFT($D16,1)&gt;RIGHT($D16,1),$A16,$C16)))))</f>
        <v>Pecka Matěj {KMST Liberec}-U15</v>
      </c>
      <c r="B30" s="103"/>
      <c r="C30" s="101" t="s">
        <v>40</v>
      </c>
      <c r="D30" s="86"/>
      <c r="E30" s="105"/>
      <c r="F30" s="88"/>
    </row>
    <row r="31" spans="1:6" ht="14.4" thickTop="1" thickBot="1" x14ac:dyDescent="0.3">
      <c r="A31" s="102" t="str">
        <f>IF(AND($D16="",$A16="",$C16=""),"",IF(AND($A16="",$C16&lt;&gt;""),$C16,IF(AND($A16&lt;&gt;"",$C16=""),$A16,IF(AND($A16="",$C16=""),"",IF(LEFT($D16,1)&lt;RIGHT($D16,1),$A16,$C16)))))</f>
        <v>Vargová Stella {PINK Liberec}-U11</v>
      </c>
      <c r="B31" s="103"/>
      <c r="C31" s="101" t="s">
        <v>44</v>
      </c>
      <c r="D31" s="87"/>
      <c r="E31" s="105"/>
    </row>
    <row r="32" spans="1:6" ht="13.8" thickTop="1" x14ac:dyDescent="0.25"/>
    <row r="44" spans="4:4" x14ac:dyDescent="0.25">
      <c r="D44" s="88" t="s">
        <v>45</v>
      </c>
    </row>
  </sheetData>
  <sheetProtection sheet="1" objects="1" scenarios="1"/>
  <mergeCells count="3">
    <mergeCell ref="B1:E1"/>
    <mergeCell ref="B2:E2"/>
    <mergeCell ref="B3:E3"/>
  </mergeCells>
  <dataValidations count="1">
    <dataValidation type="list" allowBlank="1" showInputMessage="1" showErrorMessage="1" sqref="A15 C6:C9 A6:A9 C15" xr:uid="{00000000-0002-0000-2100-000000000000}">
      <formula1>seznam_mladsi</formula1>
    </dataValidation>
  </dataValidation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D40"/>
  <sheetViews>
    <sheetView showGridLines="0" showZeros="0" workbookViewId="0">
      <selection activeCell="C18" sqref="C18"/>
    </sheetView>
  </sheetViews>
  <sheetFormatPr defaultColWidth="9.109375" defaultRowHeight="10.199999999999999" x14ac:dyDescent="0.2"/>
  <cols>
    <col min="1" max="4" width="37.88671875" style="17" customWidth="1"/>
    <col min="5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'Divize_G-A'!B3:E3</f>
        <v>Divize G - o 1. - 8. místo</v>
      </c>
      <c r="C4" s="177"/>
      <c r="D4" s="39"/>
    </row>
    <row r="5" spans="1:4" ht="8.25" customHeight="1" x14ac:dyDescent="0.2"/>
    <row r="6" spans="1:4" ht="15" customHeight="1" x14ac:dyDescent="0.25">
      <c r="A6" s="50" t="str">
        <f>'Divize_G-A'!A5</f>
        <v>o 1.-8. místo</v>
      </c>
    </row>
    <row r="7" spans="1:4" ht="15" customHeight="1" x14ac:dyDescent="0.2">
      <c r="A7" s="36" t="str">
        <f>IF('Divize_G-A'!A6="","",'Divize_G-A'!A6)</f>
        <v>Nový Vojtěch {PINK Liberec}-U15</v>
      </c>
    </row>
    <row r="8" spans="1:4" ht="15" customHeight="1" x14ac:dyDescent="0.2">
      <c r="A8" s="37"/>
      <c r="B8" s="36" t="str">
        <f>'Divize_G-A'!A18</f>
        <v>Nový Vojtěch {PINK Liberec}-U15</v>
      </c>
    </row>
    <row r="9" spans="1:4" ht="15" customHeight="1" x14ac:dyDescent="0.2">
      <c r="A9" s="35" t="str">
        <f>IF('Divize_G-A'!C6="","",'Divize_G-A'!C6)</f>
        <v>Pecka Matěj {KMST Liberec}-U15</v>
      </c>
      <c r="B9" s="18" t="str">
        <f>IF('Divize_G-A'!D6="","",IF(LEFT('Divize_G-A'!D6,1)&gt;RIGHT('Divize_G-A'!D6,1),'Divize_G-A'!D6,RIGHT('Divize_G-A'!D6,1)&amp;":"&amp;LEFT('Divize_G-A'!D6,1)))</f>
        <v>3 : 1</v>
      </c>
    </row>
    <row r="10" spans="1:4" ht="15" customHeight="1" x14ac:dyDescent="0.2">
      <c r="B10" s="37"/>
      <c r="C10" s="36" t="str">
        <f>'Divize_G-A'!A23</f>
        <v>Nový Vojtěch {PINK Liberec}-U15</v>
      </c>
    </row>
    <row r="11" spans="1:4" ht="15" customHeight="1" x14ac:dyDescent="0.2">
      <c r="A11" s="36" t="str">
        <f>IF('Divize_G-A'!A7="","",'Divize_G-A'!A7)</f>
        <v>Soukup Dominik {Jiskra Kam.Šenov}-U11</v>
      </c>
      <c r="B11" s="37"/>
      <c r="C11" s="18" t="str">
        <f>IF('Divize_G-A'!D18="","",IF(LEFT('Divize_G-A'!D18,1)&gt;RIGHT('Divize_G-A'!D18,1),'Divize_G-A'!D18,RIGHT('Divize_G-A'!D18,1)&amp;":"&amp;LEFT('Divize_G-A'!D18,1)))</f>
        <v>3 : 0</v>
      </c>
    </row>
    <row r="12" spans="1:4" ht="15" customHeight="1" x14ac:dyDescent="0.2">
      <c r="A12" s="37"/>
      <c r="B12" s="35" t="str">
        <f>'Divize_G-A'!C18</f>
        <v>Soukup Dominik {Jiskra Kam.Šenov}-U11</v>
      </c>
      <c r="C12" s="37"/>
    </row>
    <row r="13" spans="1:4" ht="15" customHeight="1" x14ac:dyDescent="0.2">
      <c r="A13" s="35" t="str">
        <f>IF('Divize_G-A'!C7="","",'Divize_G-A'!C7)</f>
        <v>Koukl Adam {B.  Jablonec n. N.}-U13</v>
      </c>
      <c r="B13" s="34" t="str">
        <f>IF('Divize_G-A'!D7="","",IF(LEFT('Divize_G-A'!D7,1)&gt;RIGHT('Divize_G-A'!D7,1),'Divize_G-A'!D7,RIGHT('Divize_G-A'!D7,1)&amp;":"&amp;LEFT('Divize_G-A'!D7,1)))</f>
        <v>3 : 2</v>
      </c>
      <c r="C13" s="37"/>
    </row>
    <row r="14" spans="1:4" ht="15" customHeight="1" x14ac:dyDescent="0.2">
      <c r="C14" s="37"/>
      <c r="D14" s="36" t="str">
        <f>'Divize_G-A'!A24</f>
        <v>Johanová Sofie {Sokol Semily}-U11</v>
      </c>
    </row>
    <row r="15" spans="1:4" ht="15" customHeight="1" x14ac:dyDescent="0.2">
      <c r="A15" s="36" t="str">
        <f>IF('Divize_G-A'!A8="","",'Divize_G-A'!A8)</f>
        <v>Johanová Sofie {Sokol Semily}-U11</v>
      </c>
      <c r="C15" s="37"/>
      <c r="D15" s="34" t="str">
        <f>IF('Divize_G-A'!D23="","",IF(LEFT('Divize_G-A'!D23,1)&gt;RIGHT('Divize_G-A'!D23,1),'Divize_G-A'!D23,RIGHT('Divize_G-A'!D23,1)&amp;":"&amp;LEFT('Divize_G-A'!D23,1)))</f>
        <v>3:0</v>
      </c>
    </row>
    <row r="16" spans="1:4" ht="15" customHeight="1" x14ac:dyDescent="0.2">
      <c r="A16" s="37"/>
      <c r="B16" s="36" t="str">
        <f>'Divize_G-A'!A19</f>
        <v>Johanová Sofie {Sokol Semily}-U11</v>
      </c>
      <c r="C16" s="37"/>
    </row>
    <row r="17" spans="1:4" ht="15" customHeight="1" x14ac:dyDescent="0.2">
      <c r="A17" s="35" t="str">
        <f>IF('Divize_G-A'!C8="","",'Divize_G-A'!C8)</f>
        <v>Vargová Stella {PINK Liberec}-U11</v>
      </c>
      <c r="B17" s="18" t="str">
        <f>IF('Divize_G-A'!D8="","",IF(LEFT('Divize_G-A'!D8,1)&gt;RIGHT('Divize_G-A'!D8,1),'Divize_G-A'!D8,RIGHT('Divize_G-A'!D8,1)&amp;":"&amp;LEFT('Divize_G-A'!D8,1)))</f>
        <v>3 : 0</v>
      </c>
      <c r="C17" s="37"/>
    </row>
    <row r="18" spans="1:4" ht="15" customHeight="1" x14ac:dyDescent="0.2">
      <c r="B18" s="37"/>
      <c r="C18" s="35" t="str">
        <f>'Divize_G-A'!C23</f>
        <v>Johanová Sofie {Sokol Semily}-U11</v>
      </c>
    </row>
    <row r="19" spans="1:4" ht="15" customHeight="1" x14ac:dyDescent="0.2">
      <c r="A19" s="36" t="str">
        <f>IF('Divize_G-A'!A9="","",'Divize_G-A'!A9)</f>
        <v>Frydrychová Klára {PINK Liberec}-U13</v>
      </c>
      <c r="B19" s="37"/>
      <c r="C19" s="34" t="str">
        <f>IF('Divize_G-A'!D19="","",IF(LEFT('Divize_G-A'!D19,1)&gt;RIGHT('Divize_G-A'!D19,1),'Divize_G-A'!D19,RIGHT('Divize_G-A'!D19,1)&amp;":"&amp;LEFT('Divize_G-A'!D19,1)))</f>
        <v>3 : 0</v>
      </c>
    </row>
    <row r="20" spans="1:4" ht="15" customHeight="1" x14ac:dyDescent="0.2">
      <c r="A20" s="37"/>
      <c r="B20" s="35" t="str">
        <f>'Divize_G-A'!C19</f>
        <v>Cocerva Octavian {PINK Liberec}-U11</v>
      </c>
    </row>
    <row r="21" spans="1:4" ht="15" customHeight="1" x14ac:dyDescent="0.2">
      <c r="A21" s="35" t="str">
        <f>IF('Divize_G-A'!C9="","",'Divize_G-A'!C9)</f>
        <v>Cocerva Octavian {PINK Liberec}-U11</v>
      </c>
      <c r="B21" s="34" t="str">
        <f>IF('Divize_G-A'!D9="","",IF(LEFT('Divize_G-A'!D9,1)&gt;RIGHT('Divize_G-A'!D9,1),'Divize_G-A'!D9,RIGHT('Divize_G-A'!D9,1)&amp;":"&amp;LEFT('Divize_G-A'!D9,1)))</f>
        <v>3:0</v>
      </c>
    </row>
    <row r="22" spans="1:4" ht="15" customHeight="1" x14ac:dyDescent="0.2"/>
    <row r="23" spans="1:4" ht="15" customHeight="1" x14ac:dyDescent="0.25">
      <c r="A23" s="50" t="str">
        <f>'Divize_G-A'!A10</f>
        <v>o 5.-8. místo</v>
      </c>
    </row>
    <row r="24" spans="1:4" ht="15" customHeight="1" x14ac:dyDescent="0.2">
      <c r="A24" s="36" t="str">
        <f>IF('Divize_G-A'!A11="","",'Divize_G-A'!A11)</f>
        <v>Pecka Matěj {KMST Liberec}-U15</v>
      </c>
      <c r="C24" s="34" t="str">
        <f>IF('Divize_G-A'!D57="","",IF(LEFT('Divize_G-A'!D57,1)&gt;RIGHT('Divize_G-A'!D57,1),'Divize_G-A'!D57,RIGHT('Divize_G-A'!D57,1)&amp;":"&amp;LEFT('Divize_G-A'!D57,1)))</f>
        <v/>
      </c>
      <c r="D24" s="34"/>
    </row>
    <row r="25" spans="1:4" ht="15" customHeight="1" x14ac:dyDescent="0.2">
      <c r="A25" s="37"/>
      <c r="B25" s="36" t="str">
        <f>'Divize_G-A'!A21</f>
        <v>Koukl Adam {B.  Jablonec n. N.}-U13</v>
      </c>
      <c r="D25" s="16"/>
    </row>
    <row r="26" spans="1:4" ht="15" customHeight="1" x14ac:dyDescent="0.2">
      <c r="A26" s="35" t="str">
        <f>IF('Divize_G-A'!C11="","",'Divize_G-A'!C11)</f>
        <v>Koukl Adam {B.  Jablonec n. N.}-U13</v>
      </c>
      <c r="B26" s="18" t="str">
        <f>IF('Divize_G-A'!D11="","",IF(LEFT('Divize_G-A'!D11,1)&gt;RIGHT('Divize_G-A'!D11,1),'Divize_G-A'!D11,RIGHT('Divize_G-A'!D11,1)&amp;":"&amp;LEFT('Divize_G-A'!D11,1)))</f>
        <v>3:2</v>
      </c>
      <c r="D26" s="16"/>
    </row>
    <row r="27" spans="1:4" ht="15" customHeight="1" x14ac:dyDescent="0.2">
      <c r="B27" s="37"/>
      <c r="C27" s="36" t="str">
        <f>'Divize_G-A'!A28</f>
        <v>Koukl Adam {B.  Jablonec n. N.}-U13</v>
      </c>
      <c r="D27" s="16"/>
    </row>
    <row r="28" spans="1:4" ht="15" customHeight="1" x14ac:dyDescent="0.2">
      <c r="A28" s="36" t="str">
        <f>IF('Divize_G-A'!A12="","",'Divize_G-A'!A12)</f>
        <v>Vargová Stella {PINK Liberec}-U11</v>
      </c>
      <c r="B28" s="37"/>
      <c r="C28" s="34" t="str">
        <f>IF('Divize_G-A'!D21="","",IF(LEFT('Divize_G-A'!D21,1)&gt;RIGHT('Divize_G-A'!D21,1),'Divize_G-A'!D21,RIGHT('Divize_G-A'!D21,1)&amp;":"&amp;LEFT('Divize_G-A'!D21,1)))</f>
        <v>3 : 0</v>
      </c>
      <c r="D28" s="16"/>
    </row>
    <row r="29" spans="1:4" ht="15" customHeight="1" x14ac:dyDescent="0.2">
      <c r="A29" s="37"/>
      <c r="B29" s="35" t="str">
        <f>'Divize_G-A'!C21</f>
        <v>Frydrychová Klára {PINK Liberec}-U13</v>
      </c>
      <c r="D29" s="16"/>
    </row>
    <row r="30" spans="1:4" ht="15" customHeight="1" x14ac:dyDescent="0.2">
      <c r="A30" s="35" t="str">
        <f>IF('Divize_G-A'!C12="","",'Divize_G-A'!C12)</f>
        <v>Frydrychová Klára {PINK Liberec}-U13</v>
      </c>
      <c r="B30" s="34" t="str">
        <f>IF('Divize_G-A'!D12="","",IF(LEFT('Divize_G-A'!D12,1)&gt;RIGHT('Divize_G-A'!D12,1),'Divize_G-A'!D12,RIGHT('Divize_G-A'!D12,1)&amp;":"&amp;LEFT('Divize_G-A'!D12,1)))</f>
        <v>3:0</v>
      </c>
      <c r="D30" s="16"/>
    </row>
    <row r="31" spans="1:4" ht="15" customHeight="1" x14ac:dyDescent="0.2">
      <c r="D31" s="16"/>
    </row>
    <row r="32" spans="1:4" ht="15" customHeight="1" x14ac:dyDescent="0.25">
      <c r="A32" s="50" t="str">
        <f>'Divize_G-A'!A13</f>
        <v>o 3. 4. místo</v>
      </c>
      <c r="C32" s="16"/>
      <c r="D32" s="16"/>
    </row>
    <row r="33" spans="1:4" ht="15" customHeight="1" x14ac:dyDescent="0.2">
      <c r="A33" s="36" t="str">
        <f>IF('Divize_G-A'!A14="","",'Divize_G-A'!A14)</f>
        <v>Soukup Dominik {Jiskra Kam.Šenov}-U11</v>
      </c>
      <c r="C33" s="16"/>
      <c r="D33" s="16"/>
    </row>
    <row r="34" spans="1:4" ht="15" customHeight="1" x14ac:dyDescent="0.2">
      <c r="A34" s="37"/>
      <c r="B34" s="36" t="str">
        <f>'Divize_G-A'!A26</f>
        <v>Cocerva Octavian {PINK Liberec}-U11</v>
      </c>
      <c r="C34" s="16"/>
      <c r="D34" s="16"/>
    </row>
    <row r="35" spans="1:4" ht="15" customHeight="1" x14ac:dyDescent="0.2">
      <c r="A35" s="35" t="str">
        <f>IF('Divize_G-A'!C14="","",'Divize_G-A'!C14)</f>
        <v>Cocerva Octavian {PINK Liberec}-U11</v>
      </c>
      <c r="B35" s="34" t="str">
        <f>IF('Divize_G-A'!D14="","",IF(LEFT('Divize_G-A'!D14,1)&gt;RIGHT('Divize_G-A'!D14,1),'Divize_G-A'!D14,RIGHT('Divize_G-A'!D14,1)&amp;":"&amp;LEFT('Divize_G-A'!D14,1)))</f>
        <v>3:1</v>
      </c>
      <c r="C35" s="16"/>
      <c r="D35" s="16"/>
    </row>
    <row r="36" spans="1:4" ht="15" customHeight="1" x14ac:dyDescent="0.2"/>
    <row r="37" spans="1:4" ht="15" customHeight="1" x14ac:dyDescent="0.25">
      <c r="A37" s="50" t="str">
        <f>'Divize_G-A'!A15</f>
        <v>o 7.-8. místo</v>
      </c>
      <c r="C37" s="16"/>
      <c r="D37" s="16"/>
    </row>
    <row r="38" spans="1:4" ht="15" customHeight="1" x14ac:dyDescent="0.2">
      <c r="A38" s="36" t="str">
        <f>IF('Divize_G-A'!A16="","",'Divize_G-A'!A16)</f>
        <v>Pecka Matěj {KMST Liberec}-U15</v>
      </c>
      <c r="C38" s="16"/>
      <c r="D38" s="16"/>
    </row>
    <row r="39" spans="1:4" ht="15" customHeight="1" x14ac:dyDescent="0.2">
      <c r="A39" s="37"/>
      <c r="B39" s="36" t="str">
        <f>'Divize_G-A'!A30</f>
        <v>Pecka Matěj {KMST Liberec}-U15</v>
      </c>
      <c r="C39" s="16"/>
      <c r="D39" s="16"/>
    </row>
    <row r="40" spans="1:4" ht="15" customHeight="1" x14ac:dyDescent="0.2">
      <c r="A40" s="35" t="str">
        <f>IF('Divize_G-A'!C16="","",'Divize_G-A'!C16)</f>
        <v>Vargová Stella {PINK Liberec}-U11</v>
      </c>
      <c r="B40" s="34" t="str">
        <f>IF('Divize_G-A'!D16="","",IF(LEFT('Divize_G-A'!D16,1)&gt;RIGHT('Divize_G-A'!D16,1),'Divize_G-A'!D16,RIGHT('Divize_G-A'!D16,1)&amp;":"&amp;LEFT('Divize_G-A'!D16,1)))</f>
        <v>3 : 0</v>
      </c>
      <c r="C40" s="16"/>
      <c r="D40" s="16"/>
    </row>
  </sheetData>
  <sheetProtection sheet="1" objects="1" scenarios="1"/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F44"/>
  <sheetViews>
    <sheetView workbookViewId="0">
      <selection activeCell="F39" sqref="F39"/>
    </sheetView>
  </sheetViews>
  <sheetFormatPr defaultColWidth="9.109375" defaultRowHeight="13.2" x14ac:dyDescent="0.25"/>
  <cols>
    <col min="1" max="1" width="36.44140625" style="7" customWidth="1"/>
    <col min="2" max="2" width="2.33203125" style="7" customWidth="1"/>
    <col min="3" max="3" width="34.4414062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3" t="s">
        <v>323</v>
      </c>
      <c r="C3" s="174"/>
      <c r="D3" s="174"/>
      <c r="E3" s="174"/>
      <c r="F3" s="6"/>
    </row>
    <row r="4" spans="1:6" ht="13.8" thickBot="1" x14ac:dyDescent="0.3">
      <c r="B4" s="89"/>
      <c r="D4" s="83" t="s">
        <v>9</v>
      </c>
      <c r="E4" s="83" t="s">
        <v>10</v>
      </c>
    </row>
    <row r="5" spans="1:6" ht="13.8" thickTop="1" x14ac:dyDescent="0.25">
      <c r="A5" s="90" t="s">
        <v>155</v>
      </c>
      <c r="B5" s="91"/>
      <c r="C5" s="92"/>
      <c r="D5" s="84"/>
      <c r="E5" s="15"/>
    </row>
    <row r="6" spans="1:6" x14ac:dyDescent="0.25">
      <c r="A6" s="106" t="s">
        <v>500</v>
      </c>
      <c r="B6" s="93"/>
      <c r="C6" s="107"/>
      <c r="D6" s="45"/>
      <c r="E6" s="15"/>
    </row>
    <row r="7" spans="1:6" x14ac:dyDescent="0.25">
      <c r="A7" s="106" t="s">
        <v>499</v>
      </c>
      <c r="B7" s="93"/>
      <c r="C7" s="107" t="s">
        <v>495</v>
      </c>
      <c r="D7" s="45" t="s">
        <v>407</v>
      </c>
      <c r="E7" s="15"/>
    </row>
    <row r="8" spans="1:6" x14ac:dyDescent="0.25">
      <c r="A8" s="106" t="s">
        <v>444</v>
      </c>
      <c r="B8" s="93"/>
      <c r="C8" s="107" t="s">
        <v>496</v>
      </c>
      <c r="D8" s="45" t="s">
        <v>406</v>
      </c>
      <c r="E8" s="15"/>
    </row>
    <row r="9" spans="1:6" ht="13.8" thickBot="1" x14ac:dyDescent="0.3">
      <c r="A9" s="108"/>
      <c r="B9" s="94"/>
      <c r="C9" s="109" t="s">
        <v>491</v>
      </c>
      <c r="D9" s="48"/>
      <c r="E9" s="95"/>
    </row>
    <row r="10" spans="1:6" ht="13.8" thickTop="1" x14ac:dyDescent="0.25">
      <c r="A10" s="90" t="s">
        <v>136</v>
      </c>
      <c r="B10" s="93"/>
      <c r="C10" s="92"/>
      <c r="D10" s="45"/>
      <c r="E10" s="15"/>
    </row>
    <row r="11" spans="1:6" x14ac:dyDescent="0.25">
      <c r="A11" s="106" t="s">
        <v>499</v>
      </c>
      <c r="B11" s="93"/>
      <c r="D11" s="45"/>
      <c r="E11" s="15"/>
    </row>
    <row r="12" spans="1:6" ht="13.8" thickBot="1" x14ac:dyDescent="0.3">
      <c r="A12" s="97"/>
      <c r="B12" s="94"/>
      <c r="C12" s="107" t="s">
        <v>496</v>
      </c>
      <c r="D12" s="48"/>
      <c r="E12" s="95"/>
    </row>
    <row r="13" spans="1:6" ht="13.8" thickTop="1" x14ac:dyDescent="0.25">
      <c r="A13" s="98" t="s">
        <v>156</v>
      </c>
      <c r="B13" s="93"/>
      <c r="C13" s="99"/>
      <c r="D13" s="45"/>
      <c r="E13" s="15"/>
    </row>
    <row r="14" spans="1:6" ht="13.8" thickBot="1" x14ac:dyDescent="0.3">
      <c r="A14" s="97" t="str">
        <f>IF($D18="","",IF(AND($A18="",$C18&lt;&gt;""),C18,IF(AND($A18&lt;&gt;"",$C18=""),A18,IF(AND($A18="",$C18=""),"",IF(LEFT($D18,1)&lt;RIGHT($D18,1),A18,C18)))))</f>
        <v>Špůr Vendelín {PINK Liberec}-U11</v>
      </c>
      <c r="B14" s="94"/>
      <c r="C14" s="89" t="str">
        <f>IF($D19="","",IF(AND($A19="",$C19&lt;&gt;""),$C19,IF(AND($A19&lt;&gt;"",$C19=""),$A19,IF(AND($A19="",$C19=""),"",IF(LEFT($D19,1)&lt;RIGHT($D19,1),$A19,$C19)))))</f>
        <v>Choleva Matouš {Loko Česká Lípa}-U11</v>
      </c>
      <c r="D14" s="48" t="s">
        <v>411</v>
      </c>
      <c r="E14" s="95"/>
    </row>
    <row r="15" spans="1:6" ht="13.8" thickTop="1" x14ac:dyDescent="0.25">
      <c r="A15" s="100" t="s">
        <v>138</v>
      </c>
      <c r="B15" s="93"/>
      <c r="C15" s="88"/>
      <c r="D15" s="45"/>
      <c r="E15" s="15"/>
    </row>
    <row r="16" spans="1:6" ht="13.8" thickBot="1" x14ac:dyDescent="0.3">
      <c r="A16" s="97"/>
      <c r="B16" s="94"/>
      <c r="C16" s="89"/>
      <c r="D16" s="48"/>
      <c r="E16" s="95"/>
    </row>
    <row r="17" spans="1:6" ht="13.8" thickTop="1" x14ac:dyDescent="0.25">
      <c r="A17" s="100" t="s">
        <v>139</v>
      </c>
      <c r="B17" s="93"/>
      <c r="D17" s="117"/>
      <c r="E17" s="15"/>
    </row>
    <row r="18" spans="1:6" x14ac:dyDescent="0.25">
      <c r="A18" s="82" t="s">
        <v>500</v>
      </c>
      <c r="B18" s="93"/>
      <c r="C18" s="7" t="str">
        <f>IF(AND($D7="",$A7="",$C7=""),"",IF(AND($A7="",$C7&lt;&gt;""),$C7,IF(AND($A7&lt;&gt;"",$C7=""),$A7,IF($D7="","",IF(LEFT($D7,1)&gt;RIGHT($D7,1),$A7,$C7)))))</f>
        <v>Mach Petr {PINK Liberec}-U15</v>
      </c>
      <c r="D18" s="45" t="s">
        <v>409</v>
      </c>
      <c r="E18" s="15"/>
    </row>
    <row r="19" spans="1:6" ht="13.8" thickBot="1" x14ac:dyDescent="0.3">
      <c r="A19" s="97" t="str">
        <f>IF(AND($D8="",$A8="",$C8=""),"",IF(AND($A8="",$C8&lt;&gt;""),$C8,IF(AND($A8&lt;&gt;"",$C8=""),$A8,IF($D8="","",IF(LEFT($D8,1)&gt;RIGHT($D8,1),$A8,$C8)))))</f>
        <v>Baumruková Anežka {PINK Liberec}-U11</v>
      </c>
      <c r="B19" s="94"/>
      <c r="C19" s="89" t="str">
        <f>IF(AND($D9="",$A9="",$C9=""),"",IF(AND($A9="",$C9&lt;&gt;""),$C9,IF(AND($A9&lt;&gt;"",$C9=""),$A9,IF($D9="","",IF(LEFT($D9,1)&gt;RIGHT($D9,1),$A9,$C9)))))</f>
        <v>Choleva Matouš {Loko Česká Lípa}-U11</v>
      </c>
      <c r="D19" s="48" t="s">
        <v>406</v>
      </c>
      <c r="E19" s="95"/>
    </row>
    <row r="20" spans="1:6" ht="13.8" thickTop="1" x14ac:dyDescent="0.25">
      <c r="A20" s="100" t="s">
        <v>141</v>
      </c>
      <c r="B20" s="93"/>
      <c r="D20" s="45"/>
      <c r="E20" s="15"/>
    </row>
    <row r="21" spans="1:6" ht="13.8" thickBot="1" x14ac:dyDescent="0.3">
      <c r="A21" s="97" t="str">
        <f>IF(AND($D11="",$A11="",$C11=""),"",IF(AND($A11="",$C11&lt;&gt;""),$C11,IF(AND($A11&lt;&gt;"",$C11=""),$A11,IF(AND($A11="",$C11=""),"",IF(LEFT($D11,1)&gt;RIGHT($D11,1),$A11,$C11)))))</f>
        <v>Tůma Theodor {PINK Liberec}-U11</v>
      </c>
      <c r="B21" s="94"/>
      <c r="C21" s="107" t="s">
        <v>496</v>
      </c>
      <c r="D21" s="48" t="s">
        <v>406</v>
      </c>
      <c r="E21" s="95"/>
      <c r="F21" s="88"/>
    </row>
    <row r="22" spans="1:6" ht="13.8" thickTop="1" x14ac:dyDescent="0.25">
      <c r="A22" s="100" t="s">
        <v>140</v>
      </c>
      <c r="B22" s="93"/>
      <c r="D22" s="45"/>
      <c r="E22" s="15"/>
      <c r="F22" s="88"/>
    </row>
    <row r="23" spans="1:6" ht="13.8" thickBot="1" x14ac:dyDescent="0.3">
      <c r="A23" s="97" t="str">
        <f>IF($D18="","",IF(AND($A18="",$C18&lt;&gt;""),C18,IF(AND($A18&lt;&gt;"",$C18=""),A18,IF(AND($A18="",$C18=""),"",IF(LEFT($D18,1)&gt;RIGHT($D18,1),A18,C18)))))</f>
        <v>Mach Petr {PINK Liberec}-U15</v>
      </c>
      <c r="B23" s="94"/>
      <c r="C23" s="89" t="str">
        <f>IF($D19="","",IF(AND($A19="",$C19&lt;&gt;""),$C19,IF(AND($A19&lt;&gt;"",$C19=""),$A19,IF(AND($A19="",$C19=""),"",IF(LEFT($D19,1)&gt;RIGHT($D19,1),$A19,$C19)))))</f>
        <v>Baumruková Anežka {PINK Liberec}-U11</v>
      </c>
      <c r="D23" s="48" t="s">
        <v>407</v>
      </c>
      <c r="E23" s="95"/>
      <c r="F23" s="88"/>
    </row>
    <row r="24" spans="1:6" ht="14.4" thickTop="1" thickBot="1" x14ac:dyDescent="0.3">
      <c r="A24" s="97" t="str">
        <f>IF($D23="","",IF(AND($A23="",$C23&lt;&gt;""),C23,IF(AND($A23&lt;&gt;"",$C23=""),A23,IF(AND($A23="",$C23=""),"",IF(LEFT($D23,1)&gt;RIGHT($D23,1),A23,C23)))))</f>
        <v>Baumruková Anežka {PINK Liberec}-U11</v>
      </c>
      <c r="B24" s="94"/>
      <c r="C24" s="101" t="s">
        <v>47</v>
      </c>
      <c r="D24" s="85"/>
      <c r="E24" s="95"/>
      <c r="F24" s="88"/>
    </row>
    <row r="25" spans="1:6" ht="14.4" thickTop="1" thickBot="1" x14ac:dyDescent="0.3">
      <c r="A25" s="102" t="str">
        <f>IF($D23="","",IF(AND($A23="",$C23&lt;&gt;""),C23,IF(AND($A23&lt;&gt;"",$C23=""),A23,IF(AND($A23="",$C23=""),"",IF(LEFT($D23,1)&lt;RIGHT($D23,1),A23,C23)))))</f>
        <v>Mach Petr {PINK Liberec}-U15</v>
      </c>
      <c r="B25" s="103"/>
      <c r="C25" s="101" t="s">
        <v>48</v>
      </c>
      <c r="D25" s="86"/>
      <c r="E25" s="105"/>
      <c r="F25" s="88"/>
    </row>
    <row r="26" spans="1:6" ht="14.4" thickTop="1" thickBot="1" x14ac:dyDescent="0.3">
      <c r="A26" s="102" t="str">
        <f>IF(AND($D14="",$A14="",$C14=""),"",IF(AND($A14="",$C14&lt;&gt;""),$C14,IF(AND($A14&lt;&gt;"",$C14=""),$A14,IF(AND($A14="",$C14=""),"",IF(LEFT($D14,1)&gt;RIGHT($D14,1),$A14,$C14)))))</f>
        <v>Špůr Vendelín {PINK Liberec}-U11</v>
      </c>
      <c r="B26" s="103"/>
      <c r="C26" s="101" t="s">
        <v>49</v>
      </c>
      <c r="D26" s="86"/>
      <c r="E26" s="105"/>
      <c r="F26" s="88"/>
    </row>
    <row r="27" spans="1:6" ht="14.4" thickTop="1" thickBot="1" x14ac:dyDescent="0.3">
      <c r="A27" s="102" t="str">
        <f>IF(AND($D14="",$A14="",$C14=""),"",IF(AND($A14="",$C14&lt;&gt;""),$C14,IF(AND($A14&lt;&gt;"",$C14=""),$A14,IF(AND($A14="",$C14=""),"",IF(LEFT($D14,1)&lt;RIGHT($D14,1),$A14,$C14)))))</f>
        <v>Choleva Matouš {Loko Česká Lípa}-U11</v>
      </c>
      <c r="B27" s="103"/>
      <c r="C27" s="101" t="s">
        <v>50</v>
      </c>
      <c r="D27" s="86"/>
      <c r="E27" s="105"/>
      <c r="F27" s="88"/>
    </row>
    <row r="28" spans="1:6" ht="14.4" thickTop="1" thickBot="1" x14ac:dyDescent="0.3">
      <c r="A28" s="102" t="str">
        <f>IF(AND($D21="",$A21="",$C21=""),"",IF(AND($A21="",$C21&lt;&gt;""),$C21,IF(AND($A21&lt;&gt;"",$C21=""),$A21,IF(AND($A21="",$C21=""),"",IF(LEFT($D21,1)&gt;RIGHT($D21,1),$A21,$C21)))))</f>
        <v>Tůma Theodor {PINK Liberec}-U11</v>
      </c>
      <c r="B28" s="103"/>
      <c r="C28" s="101" t="s">
        <v>51</v>
      </c>
      <c r="D28" s="87"/>
      <c r="E28" s="105"/>
      <c r="F28" s="88"/>
    </row>
    <row r="29" spans="1:6" ht="14.4" thickTop="1" thickBot="1" x14ac:dyDescent="0.3">
      <c r="A29" s="102" t="str">
        <f>IF(AND($D21="",$A21="",$C21=""),"",IF(AND($A21="",$C21&lt;&gt;""),$C21,IF(AND($A21&lt;&gt;"",$C21=""),$A21,IF(AND($A21="",$C21=""),"",IF(LEFT($D21,1)&lt;RIGHT($D21,1),$A21,$C21)))))</f>
        <v>Hovorka Matěj {PINK Liberec}-U11</v>
      </c>
      <c r="B29" s="103"/>
      <c r="C29" s="101" t="s">
        <v>154</v>
      </c>
      <c r="D29" s="87"/>
      <c r="E29" s="105"/>
    </row>
    <row r="30" spans="1:6" ht="14.4" thickTop="1" thickBot="1" x14ac:dyDescent="0.3">
      <c r="A30" s="102" t="str">
        <f>IF(AND($D16="",$A16="",$C16=""),"",IF(AND($A16="",$C16&lt;&gt;""),$C16,IF(AND($A16&lt;&gt;"",$C16=""),$A16,IF(AND($A16="",$C16=""),"",IF(LEFT($D16,1)&gt;RIGHT($D16,1),$A16,$C16)))))</f>
        <v/>
      </c>
      <c r="B30" s="103"/>
      <c r="C30" s="101" t="s">
        <v>53</v>
      </c>
      <c r="D30" s="86"/>
      <c r="E30" s="105"/>
      <c r="F30" s="88"/>
    </row>
    <row r="31" spans="1:6" ht="14.4" thickTop="1" thickBot="1" x14ac:dyDescent="0.3">
      <c r="A31" s="102" t="str">
        <f>IF(AND($D16="",$A16="",$C16=""),"",IF(AND($A16="",$C16&lt;&gt;""),$C16,IF(AND($A16&lt;&gt;"",$C16=""),$A16,IF(AND($A16="",$C16=""),"",IF(LEFT($D16,1)&lt;RIGHT($D16,1),$A16,$C16)))))</f>
        <v/>
      </c>
      <c r="B31" s="103"/>
      <c r="C31" s="101" t="s">
        <v>54</v>
      </c>
      <c r="D31" s="87"/>
      <c r="E31" s="105"/>
    </row>
    <row r="32" spans="1:6" ht="13.8" thickTop="1" x14ac:dyDescent="0.25"/>
    <row r="44" spans="4:4" x14ac:dyDescent="0.25">
      <c r="D44" s="88" t="s">
        <v>45</v>
      </c>
    </row>
  </sheetData>
  <mergeCells count="3">
    <mergeCell ref="B1:E1"/>
    <mergeCell ref="B2:E2"/>
    <mergeCell ref="B3:E3"/>
  </mergeCells>
  <dataValidations count="1">
    <dataValidation type="list" allowBlank="1" showInputMessage="1" showErrorMessage="1" sqref="A15 C6:C9 A6:A9 C15 C21 A11 C12" xr:uid="{00000000-0002-0000-2300-000000000000}">
      <formula1>seznam_mladsi</formula1>
    </dataValidation>
  </dataValidation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D40"/>
  <sheetViews>
    <sheetView showGridLines="0" showZeros="0" workbookViewId="0">
      <selection activeCell="B27" sqref="B27"/>
    </sheetView>
  </sheetViews>
  <sheetFormatPr defaultColWidth="9.109375" defaultRowHeight="10.199999999999999" x14ac:dyDescent="0.2"/>
  <cols>
    <col min="1" max="4" width="37.88671875" style="17" customWidth="1"/>
    <col min="5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'Divize_G-B'!B3:E3</f>
        <v>Divize G - o 9. - 16. místo</v>
      </c>
      <c r="C4" s="177"/>
      <c r="D4" s="39"/>
    </row>
    <row r="5" spans="1:4" ht="8.25" customHeight="1" x14ac:dyDescent="0.2"/>
    <row r="6" spans="1:4" ht="15" customHeight="1" x14ac:dyDescent="0.25">
      <c r="A6" s="50" t="str">
        <f>'Divize_G-B'!A5</f>
        <v>o 9.-16 místo</v>
      </c>
    </row>
    <row r="7" spans="1:4" ht="15" customHeight="1" x14ac:dyDescent="0.2">
      <c r="A7" s="36" t="str">
        <f>IF('Divize_G-B'!A6="","",'Divize_G-B'!A6)</f>
        <v>Špůr Vendelín {PINK Liberec}-U11</v>
      </c>
    </row>
    <row r="8" spans="1:4" ht="15" customHeight="1" x14ac:dyDescent="0.2">
      <c r="A8" s="37"/>
      <c r="B8" s="36" t="str">
        <f>'Divize_G-B'!A18</f>
        <v>Špůr Vendelín {PINK Liberec}-U11</v>
      </c>
    </row>
    <row r="9" spans="1:4" ht="15" customHeight="1" x14ac:dyDescent="0.2">
      <c r="A9" s="35" t="str">
        <f>IF('Divize_G-B'!C6="","",'Divize_G-B'!C6)</f>
        <v/>
      </c>
      <c r="B9" s="18" t="str">
        <f>IF('Divize_G-B'!D6="","",IF(LEFT('Divize_G-B'!D6,1)&gt;RIGHT('Divize_G-B'!D6,1),'Divize_G-B'!D6,RIGHT('Divize_G-B'!D6,1)&amp;":"&amp;LEFT('Divize_G-B'!D6,1)))</f>
        <v/>
      </c>
    </row>
    <row r="10" spans="1:4" ht="15" customHeight="1" x14ac:dyDescent="0.2">
      <c r="B10" s="37"/>
      <c r="C10" s="36" t="str">
        <f>'Divize_G-B'!A23</f>
        <v>Mach Petr {PINK Liberec}-U15</v>
      </c>
    </row>
    <row r="11" spans="1:4" ht="15" customHeight="1" x14ac:dyDescent="0.2">
      <c r="A11" s="36" t="str">
        <f>IF('Divize_G-B'!A7="","",'Divize_G-B'!A7)</f>
        <v>Tůma Theodor {PINK Liberec}-U11</v>
      </c>
      <c r="B11" s="37"/>
      <c r="C11" s="18" t="str">
        <f>IF('Divize_G-B'!D18="","",IF(LEFT('Divize_G-B'!D18,1)&gt;RIGHT('Divize_G-B'!D18,1),'Divize_G-B'!D18,RIGHT('Divize_G-B'!D18,1)&amp;":"&amp;LEFT('Divize_G-B'!D18,1)))</f>
        <v>3:2</v>
      </c>
    </row>
    <row r="12" spans="1:4" ht="15" customHeight="1" x14ac:dyDescent="0.2">
      <c r="A12" s="37"/>
      <c r="B12" s="35" t="str">
        <f>'Divize_G-B'!C18</f>
        <v>Mach Petr {PINK Liberec}-U15</v>
      </c>
      <c r="C12" s="37"/>
    </row>
    <row r="13" spans="1:4" ht="15" customHeight="1" x14ac:dyDescent="0.2">
      <c r="A13" s="35" t="str">
        <f>IF('Divize_G-B'!C7="","",'Divize_G-B'!C7)</f>
        <v>Mach Petr {PINK Liberec}-U15</v>
      </c>
      <c r="B13" s="34" t="str">
        <f>IF('Divize_G-B'!D7="","",IF(LEFT('Divize_G-B'!D7,1)&gt;RIGHT('Divize_G-B'!D7,1),'Divize_G-B'!D7,RIGHT('Divize_G-B'!D7,1)&amp;":"&amp;LEFT('Divize_G-B'!D7,1)))</f>
        <v>3:1</v>
      </c>
      <c r="C13" s="37"/>
    </row>
    <row r="14" spans="1:4" ht="15" customHeight="1" x14ac:dyDescent="0.2">
      <c r="C14" s="37"/>
      <c r="D14" s="36" t="str">
        <f>'Divize_G-B'!A24</f>
        <v>Baumruková Anežka {PINK Liberec}-U11</v>
      </c>
    </row>
    <row r="15" spans="1:4" ht="15" customHeight="1" x14ac:dyDescent="0.2">
      <c r="A15" s="36" t="str">
        <f>IF('Divize_G-B'!A8="","",'Divize_G-B'!A8)</f>
        <v>Baumruková Anežka {PINK Liberec}-U11</v>
      </c>
      <c r="C15" s="37"/>
      <c r="D15" s="34" t="str">
        <f>IF('Divize_G-B'!D23="","",IF(LEFT('Divize_G-B'!D23,1)&gt;RIGHT('Divize_G-B'!D23,1),'Divize_G-B'!D23,RIGHT('Divize_G-B'!D23,1)&amp;":"&amp;LEFT('Divize_G-B'!D23,1)))</f>
        <v>3:1</v>
      </c>
    </row>
    <row r="16" spans="1:4" ht="15" customHeight="1" x14ac:dyDescent="0.2">
      <c r="A16" s="37"/>
      <c r="B16" s="36" t="str">
        <f>'Divize_G-B'!A19</f>
        <v>Baumruková Anežka {PINK Liberec}-U11</v>
      </c>
      <c r="C16" s="37"/>
    </row>
    <row r="17" spans="1:4" ht="15" customHeight="1" x14ac:dyDescent="0.2">
      <c r="A17" s="35" t="str">
        <f>IF('Divize_G-B'!C8="","",'Divize_G-B'!C8)</f>
        <v>Hovorka Matěj {PINK Liberec}-U11</v>
      </c>
      <c r="B17" s="18" t="str">
        <f>IF('Divize_G-B'!D8="","",IF(LEFT('Divize_G-B'!D8,1)&gt;RIGHT('Divize_G-B'!D8,1),'Divize_G-B'!D8,RIGHT('Divize_G-B'!D8,1)&amp;":"&amp;LEFT('Divize_G-B'!D8,1)))</f>
        <v>3 : 0</v>
      </c>
      <c r="C17" s="37"/>
    </row>
    <row r="18" spans="1:4" ht="15" customHeight="1" x14ac:dyDescent="0.2">
      <c r="B18" s="37"/>
      <c r="C18" s="35" t="str">
        <f>'Divize_G-B'!C23</f>
        <v>Baumruková Anežka {PINK Liberec}-U11</v>
      </c>
    </row>
    <row r="19" spans="1:4" ht="15" customHeight="1" x14ac:dyDescent="0.2">
      <c r="A19" s="36" t="str">
        <f>IF('Divize_G-B'!A9="","",'Divize_G-B'!A9)</f>
        <v/>
      </c>
      <c r="B19" s="37"/>
      <c r="C19" s="34" t="str">
        <f>IF('Divize_G-B'!D19="","",IF(LEFT('Divize_G-B'!D19,1)&gt;RIGHT('Divize_G-B'!D19,1),'Divize_G-B'!D19,RIGHT('Divize_G-B'!D19,1)&amp;":"&amp;LEFT('Divize_G-B'!D19,1)))</f>
        <v>3 : 0</v>
      </c>
    </row>
    <row r="20" spans="1:4" ht="15" customHeight="1" x14ac:dyDescent="0.2">
      <c r="A20" s="37"/>
      <c r="B20" s="35" t="str">
        <f>'Divize_G-B'!C19</f>
        <v>Choleva Matouš {Loko Česká Lípa}-U11</v>
      </c>
    </row>
    <row r="21" spans="1:4" ht="15" customHeight="1" x14ac:dyDescent="0.2">
      <c r="A21" s="35" t="str">
        <f>IF('Divize_G-B'!C9="","",'Divize_G-B'!C9)</f>
        <v>Choleva Matouš {Loko Česká Lípa}-U11</v>
      </c>
      <c r="B21" s="34" t="str">
        <f>IF('Divize_G-B'!D9="","",IF(LEFT('Divize_G-B'!D9,1)&gt;RIGHT('Divize_G-B'!D9,1),'Divize_G-B'!D9,RIGHT('Divize_G-B'!D9,1)&amp;":"&amp;LEFT('Divize_G-B'!D9,1)))</f>
        <v/>
      </c>
    </row>
    <row r="22" spans="1:4" ht="15" customHeight="1" x14ac:dyDescent="0.2"/>
    <row r="23" spans="1:4" ht="15" customHeight="1" x14ac:dyDescent="0.25">
      <c r="A23" s="50" t="str">
        <f>'Divize_G-B'!A10</f>
        <v>o 13.-16. místo</v>
      </c>
    </row>
    <row r="24" spans="1:4" ht="15" customHeight="1" x14ac:dyDescent="0.2">
      <c r="A24" s="36"/>
      <c r="C24" s="34" t="str">
        <f>IF('Divize_G-B'!D57="","",IF(LEFT('Divize_G-B'!D57,1)&gt;RIGHT('Divize_G-B'!D57,1),'Divize_G-B'!D57,RIGHT('Divize_G-B'!D57,1)&amp;":"&amp;LEFT('Divize_G-B'!D57,1)))</f>
        <v/>
      </c>
      <c r="D24" s="34"/>
    </row>
    <row r="25" spans="1:4" ht="15" customHeight="1" x14ac:dyDescent="0.2">
      <c r="A25" s="37"/>
      <c r="B25" s="36" t="str">
        <f>'Divize_G-B'!A21</f>
        <v>Tůma Theodor {PINK Liberec}-U11</v>
      </c>
      <c r="D25" s="16"/>
    </row>
    <row r="26" spans="1:4" ht="15" customHeight="1" x14ac:dyDescent="0.2">
      <c r="A26" s="35"/>
      <c r="B26" s="18"/>
      <c r="D26" s="16"/>
    </row>
    <row r="27" spans="1:4" ht="15" customHeight="1" x14ac:dyDescent="0.2">
      <c r="B27" s="37"/>
      <c r="C27" s="36" t="str">
        <f>'Divize_G-B'!A28</f>
        <v>Tůma Theodor {PINK Liberec}-U11</v>
      </c>
      <c r="D27" s="16"/>
    </row>
    <row r="28" spans="1:4" ht="15" customHeight="1" x14ac:dyDescent="0.2">
      <c r="A28" s="36"/>
      <c r="B28" s="37"/>
      <c r="C28" s="34" t="str">
        <f>IF('Divize_G-B'!D21="","",IF(LEFT('Divize_G-B'!D21,1)&gt;RIGHT('Divize_G-B'!D21,1),'Divize_G-B'!D21,RIGHT('Divize_G-B'!D21,1)&amp;":"&amp;LEFT('Divize_G-B'!D21,1)))</f>
        <v>3 : 0</v>
      </c>
      <c r="D28" s="16"/>
    </row>
    <row r="29" spans="1:4" ht="15" customHeight="1" x14ac:dyDescent="0.2">
      <c r="A29" s="37"/>
      <c r="B29" s="35" t="str">
        <f>'Divize_G-B'!C21</f>
        <v>Hovorka Matěj {PINK Liberec}-U11</v>
      </c>
      <c r="D29" s="16"/>
    </row>
    <row r="30" spans="1:4" ht="15" customHeight="1" x14ac:dyDescent="0.2">
      <c r="A30" s="35"/>
      <c r="B30" s="34" t="str">
        <f>IF('Divize_G-B'!D12="","",IF(LEFT('Divize_G-B'!D12,1)&gt;RIGHT('Divize_G-B'!D12,1),'Divize_G-B'!D12,RIGHT('Divize_G-B'!D12,1)&amp;":"&amp;LEFT('Divize_G-B'!D12,1)))</f>
        <v/>
      </c>
      <c r="D30" s="16"/>
    </row>
    <row r="31" spans="1:4" ht="15" customHeight="1" x14ac:dyDescent="0.2">
      <c r="D31" s="16"/>
    </row>
    <row r="32" spans="1:4" ht="15" customHeight="1" x14ac:dyDescent="0.25">
      <c r="A32" s="50" t="str">
        <f>'Divize_G-B'!A13</f>
        <v>o 11.- 12. místo</v>
      </c>
      <c r="C32" s="16"/>
      <c r="D32" s="16"/>
    </row>
    <row r="33" spans="1:2" s="16" customFormat="1" ht="15" customHeight="1" x14ac:dyDescent="0.2">
      <c r="A33" s="36" t="str">
        <f>IF('Divize_G-B'!A14="","",'Divize_G-B'!A14)</f>
        <v>Špůr Vendelín {PINK Liberec}-U11</v>
      </c>
      <c r="B33" s="17"/>
    </row>
    <row r="34" spans="1:2" s="16" customFormat="1" ht="15" customHeight="1" x14ac:dyDescent="0.2">
      <c r="A34" s="37"/>
      <c r="B34" s="36" t="str">
        <f>'Divize_G-B'!A26</f>
        <v>Špůr Vendelín {PINK Liberec}-U11</v>
      </c>
    </row>
    <row r="35" spans="1:2" s="16" customFormat="1" ht="15" customHeight="1" x14ac:dyDescent="0.2">
      <c r="A35" s="35" t="str">
        <f>IF('Divize_G-B'!C14="","",'Divize_G-B'!C14)</f>
        <v>Choleva Matouš {Loko Česká Lípa}-U11</v>
      </c>
      <c r="B35" s="34" t="str">
        <f>IF('Divize_G-B'!D14="","",IF(LEFT('Divize_G-B'!D14,1)&gt;RIGHT('Divize_G-B'!D14,1),'Divize_G-B'!D14,RIGHT('Divize_G-B'!D14,1)&amp;":"&amp;LEFT('Divize_G-B'!D14,1)))</f>
        <v>3 : 2</v>
      </c>
    </row>
    <row r="36" spans="1:2" ht="15" customHeight="1" x14ac:dyDescent="0.2"/>
    <row r="37" spans="1:2" s="16" customFormat="1" ht="15" customHeight="1" x14ac:dyDescent="0.25">
      <c r="A37" s="50" t="str">
        <f>'Divize_G-B'!A15</f>
        <v>o 15.-16. místo</v>
      </c>
      <c r="B37" s="17"/>
    </row>
    <row r="38" spans="1:2" s="16" customFormat="1" ht="15" customHeight="1" x14ac:dyDescent="0.2">
      <c r="A38" s="36" t="str">
        <f>IF('Divize_G-B'!A16="","",'Divize_G-B'!A16)</f>
        <v/>
      </c>
      <c r="B38" s="17"/>
    </row>
    <row r="39" spans="1:2" s="16" customFormat="1" ht="15" customHeight="1" x14ac:dyDescent="0.2">
      <c r="A39" s="37"/>
      <c r="B39" s="36" t="str">
        <f>'Divize_G-B'!A30</f>
        <v/>
      </c>
    </row>
    <row r="40" spans="1:2" s="16" customFormat="1" ht="15" customHeight="1" x14ac:dyDescent="0.2">
      <c r="A40" s="35" t="str">
        <f>IF('Divize_G-B'!C16="","",'Divize_G-B'!C16)</f>
        <v/>
      </c>
      <c r="B40" s="34" t="str">
        <f>IF('Divize_G-B'!D16="","",IF(LEFT('Divize_G-B'!D16,1)&gt;RIGHT('Divize_G-B'!D16,1),'Divize_G-B'!D16,RIGHT('Divize_G-B'!D16,1)&amp;":"&amp;LEFT('Divize_G-B'!D16,1)))</f>
        <v/>
      </c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List17"/>
  <dimension ref="A1:F62"/>
  <sheetViews>
    <sheetView topLeftCell="A32" workbookViewId="0">
      <selection activeCell="A60" sqref="A60"/>
    </sheetView>
  </sheetViews>
  <sheetFormatPr defaultColWidth="9.109375" defaultRowHeight="13.2" x14ac:dyDescent="0.25"/>
  <cols>
    <col min="1" max="1" width="41.109375" style="7" customWidth="1"/>
    <col min="2" max="2" width="2.33203125" style="7" customWidth="1"/>
    <col min="3" max="3" width="44.8867187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8" t="s">
        <v>324</v>
      </c>
      <c r="C3" s="179"/>
      <c r="D3" s="179"/>
      <c r="E3" s="179"/>
      <c r="F3" s="6"/>
    </row>
    <row r="4" spans="1:6" x14ac:dyDescent="0.25">
      <c r="D4" s="32" t="s">
        <v>9</v>
      </c>
      <c r="E4" s="32" t="s">
        <v>10</v>
      </c>
    </row>
    <row r="5" spans="1:6" x14ac:dyDescent="0.25">
      <c r="A5" s="113" t="str">
        <f>B3</f>
        <v>Divize H, o 1. - 16. místo</v>
      </c>
      <c r="B5" s="9"/>
      <c r="C5" s="9"/>
      <c r="D5" s="9"/>
      <c r="E5" s="10"/>
    </row>
    <row r="6" spans="1:6" x14ac:dyDescent="0.25">
      <c r="A6" s="106"/>
      <c r="B6" s="44"/>
      <c r="C6" s="106"/>
      <c r="D6" s="45"/>
      <c r="E6" s="11"/>
    </row>
    <row r="7" spans="1:6" x14ac:dyDescent="0.25">
      <c r="A7" s="106"/>
      <c r="B7" s="44"/>
      <c r="C7" s="106"/>
      <c r="D7" s="45"/>
      <c r="E7" s="11"/>
    </row>
    <row r="8" spans="1:6" x14ac:dyDescent="0.25">
      <c r="A8" s="106"/>
      <c r="B8" s="44"/>
      <c r="C8" s="106"/>
      <c r="D8" s="45"/>
      <c r="E8" s="11"/>
    </row>
    <row r="9" spans="1:6" x14ac:dyDescent="0.25">
      <c r="A9" s="106"/>
      <c r="B9" s="44"/>
      <c r="C9" s="106"/>
      <c r="D9" s="45"/>
      <c r="E9" s="11"/>
    </row>
    <row r="10" spans="1:6" x14ac:dyDescent="0.25">
      <c r="A10" s="106"/>
      <c r="B10" s="44"/>
      <c r="C10" s="106"/>
      <c r="D10" s="45"/>
      <c r="E10" s="11"/>
    </row>
    <row r="11" spans="1:6" x14ac:dyDescent="0.25">
      <c r="A11" s="106"/>
      <c r="B11" s="44"/>
      <c r="C11" s="106"/>
      <c r="D11" s="45"/>
      <c r="E11" s="11"/>
    </row>
    <row r="12" spans="1:6" x14ac:dyDescent="0.25">
      <c r="A12" s="106"/>
      <c r="B12" s="44"/>
      <c r="C12" s="107"/>
      <c r="D12" s="45"/>
      <c r="E12" s="11"/>
    </row>
    <row r="13" spans="1:6" ht="13.8" thickBot="1" x14ac:dyDescent="0.3">
      <c r="A13" s="108"/>
      <c r="B13" s="47"/>
      <c r="C13" s="108"/>
      <c r="D13" s="48"/>
      <c r="E13" s="42"/>
    </row>
    <row r="14" spans="1:6" ht="13.8" thickTop="1" x14ac:dyDescent="0.25">
      <c r="A14" s="81" t="s">
        <v>128</v>
      </c>
      <c r="B14" s="9"/>
      <c r="C14" s="9"/>
      <c r="D14" s="13"/>
      <c r="E14" s="14"/>
    </row>
    <row r="15" spans="1:6" x14ac:dyDescent="0.25">
      <c r="A15" s="114" t="str">
        <f>IF(AND($D6="",$A6="",$C6=""),"",IF(AND($A6="",$C6&lt;&gt;""),$C6,IF(AND($A6&lt;&gt;"",$C6=""),$A6,IF(AND($A6="",$C6=""),"",IF(LEFT($D6,1)&gt;RIGHT($D6,1),$A6,$C6)))))</f>
        <v/>
      </c>
      <c r="B15" s="46"/>
      <c r="C15" s="46" t="str">
        <f>IF(AND($D7="",$A7="",$C7=""),"",IF(AND($A7="",$C7&lt;&gt;""),$C7,IF(AND($A7&lt;&gt;"",$C7=""),$A7,IF(AND($A7="",$C7=""),"",IF(LEFT($D7,1)&gt;RIGHT($D7,1),$A7,$C7)))))</f>
        <v/>
      </c>
      <c r="D15" s="45"/>
      <c r="E15" s="20"/>
    </row>
    <row r="16" spans="1:6" x14ac:dyDescent="0.25">
      <c r="A16" s="114" t="str">
        <f>IF(AND($D8="",$A8="",$C8=""),"",IF(AND($A8="",$C8&lt;&gt;""),$C8,IF(AND($A8&lt;&gt;"",$C8=""),$A8,IF(AND($A8="",$C8=""),"",IF(LEFT($D8,1)&gt;RIGHT($D8,1),$A8,$C8)))))</f>
        <v/>
      </c>
      <c r="B16" s="46"/>
      <c r="C16" s="46" t="str">
        <f>IF(AND($D9="",$A9="",$C9=""),"",IF(AND($A9="",$C9&lt;&gt;""),$C9,IF(AND($A9&lt;&gt;"",$C9=""),$A9,IF(AND($A9="",$C9=""),"",IF(LEFT($D9,1)&gt;RIGHT($D9,1),$A9,$C9)))))</f>
        <v/>
      </c>
      <c r="D16" s="45"/>
      <c r="E16" s="11"/>
    </row>
    <row r="17" spans="1:5" x14ac:dyDescent="0.25">
      <c r="A17" s="114" t="str">
        <f>IF(AND($D10="",$A10="",$C10=""),"",IF(AND($A10="",$C10&lt;&gt;""),$C10,IF(AND($A10&lt;&gt;"",$C10=""),$A10,IF(AND($A10="",$C10=""),"",IF(LEFT($D10,1)&gt;RIGHT($D10,1),$A10,$C10)))))</f>
        <v/>
      </c>
      <c r="B17" s="46"/>
      <c r="C17" s="46" t="str">
        <f>IF(AND($D11="",$A11="",$C11=""),"",IF(AND($A11="",$C11&lt;&gt;""),$C11,IF(AND($A11&lt;&gt;"",$C11=""),$A11,IF(AND($A11="",$C11=""),"",IF(LEFT($D11,1)&gt;RIGHT($D11,1),$A11,$C11)))))</f>
        <v/>
      </c>
      <c r="D17" s="45"/>
      <c r="E17" s="11"/>
    </row>
    <row r="18" spans="1:5" ht="13.8" thickBot="1" x14ac:dyDescent="0.3">
      <c r="A18" s="119" t="str">
        <f>IF(AND($D12="",$A12="",$C12=""),"",IF(AND($A12="",$C12&lt;&gt;""),$C12,IF(AND($A12&lt;&gt;"",$C12=""),$A12,IF(AND($A12="",$C12=""),"",IF(LEFT($D12,1)&gt;RIGHT($D12,1),$A12,$C12)))))</f>
        <v/>
      </c>
      <c r="B18" s="120"/>
      <c r="C18" s="120" t="str">
        <f>IF(AND($D13="",$A13="",$C13=""),"",IF(AND($A13="",$C13&lt;&gt;""),$C13,IF(AND($A13&lt;&gt;"",$C13=""),$A13,IF(AND($A13="",$C13=""),"",IF(LEFT($D13,1)&gt;RIGHT($D13,1),$A13,$C13)))))</f>
        <v/>
      </c>
      <c r="D18" s="48"/>
      <c r="E18" s="42"/>
    </row>
    <row r="19" spans="1:5" ht="13.8" thickTop="1" x14ac:dyDescent="0.25">
      <c r="A19" s="82" t="s">
        <v>132</v>
      </c>
      <c r="D19" s="118"/>
      <c r="E19" s="11"/>
    </row>
    <row r="20" spans="1:5" x14ac:dyDescent="0.25">
      <c r="A20" s="114" t="str">
        <f>IF(AND($D15="",$A15="",$C15=""),"",IF(AND($A15="",$C15&lt;&gt;""),$C15,IF(AND($A15&lt;&gt;"",$C15=""),$A15,IF(AND($A15="",$C15=""),"",IF(LEFT($D15,1)&gt;RIGHT($D15,1),$A15,$C15)))))</f>
        <v/>
      </c>
      <c r="B20" s="46"/>
      <c r="C20" s="46" t="str">
        <f>IF(AND($D16="",$A16="",$C16=""),"",IF(AND($A16="",$C16&lt;&gt;""),$C16,IF(AND($A16&lt;&gt;"",$C16=""),$A16,IF(AND($A16="",$C16=""),"",IF(LEFT($D16,1)&gt;RIGHT($D16,1),$A16,$C16)))))</f>
        <v/>
      </c>
      <c r="D20" s="45"/>
      <c r="E20" s="20"/>
    </row>
    <row r="21" spans="1:5" ht="13.8" thickBot="1" x14ac:dyDescent="0.3">
      <c r="A21" s="119" t="str">
        <f>IF(AND($D17="",$A17="",$C17=""),"",IF(AND($A17="",$C17&lt;&gt;""),$C17,IF(AND($A17&lt;&gt;"",$C17=""),$A17,IF(AND($A17="",$C17=""),"",IF(LEFT($D17,1)&gt;RIGHT($D17,1),$A17,$C17)))))</f>
        <v/>
      </c>
      <c r="B21" s="120"/>
      <c r="C21" s="120" t="str">
        <f>IF(AND($D18="",$A18="",$C18=""),"",IF(AND($A18="",$C18&lt;&gt;""),$C18,IF(AND($A18&lt;&gt;"",$C18=""),$A18,IF(AND($A18="",$C18=""),"",IF(LEFT($D18,1)&gt;RIGHT($D18,1),$A18,$C18)))))</f>
        <v/>
      </c>
      <c r="D21" s="48"/>
      <c r="E21" s="42"/>
    </row>
    <row r="22" spans="1:5" ht="13.8" thickTop="1" x14ac:dyDescent="0.25">
      <c r="A22" s="82" t="s">
        <v>134</v>
      </c>
      <c r="D22" s="118"/>
      <c r="E22" s="11"/>
    </row>
    <row r="23" spans="1:5" ht="13.8" thickBot="1" x14ac:dyDescent="0.3">
      <c r="A23" s="119" t="str">
        <f>IF($D20="","",IF(AND($A20="",$C20&lt;&gt;""),C20,IF(AND($A20&lt;&gt;"",$C20=""),A20,IF(AND($A20="",$C20=""),"",IF(LEFT($D20,1)&gt;RIGHT($D20,1),A20,C20)))))</f>
        <v/>
      </c>
      <c r="B23" s="120"/>
      <c r="C23" s="120" t="str">
        <f>IF(AND($D21="",$A21="",$C21=""),"",IF(AND($A21="",$C21&lt;&gt;""),$C21,IF(AND($A21&lt;&gt;"",$C21=""),$A21,IF(AND($A21="",$C21=""),"",IF(LEFT($D21,1)&gt;RIGHT($D21,1),$A21,$C21)))))</f>
        <v/>
      </c>
      <c r="D23" s="48"/>
      <c r="E23" s="42"/>
    </row>
    <row r="24" spans="1:5" ht="13.8" thickTop="1" x14ac:dyDescent="0.25">
      <c r="A24" s="82" t="s">
        <v>37</v>
      </c>
      <c r="D24" s="121"/>
      <c r="E24" s="11"/>
    </row>
    <row r="25" spans="1:5" ht="13.8" thickBot="1" x14ac:dyDescent="0.3">
      <c r="A25" s="119" t="str">
        <f>IF($D23="","",IF(AND($A23="",$C23&lt;&gt;""),C23,IF(AND($A23&lt;&gt;"",$C23=""),A23,IF(AND($A23="",$C23=""),"",IF(LEFT($D23,1)&gt;RIGHT($D23,1),A23,C23)))))</f>
        <v/>
      </c>
      <c r="B25" s="89"/>
      <c r="C25" s="89"/>
      <c r="D25" s="122"/>
      <c r="E25" s="42"/>
    </row>
    <row r="26" spans="1:5" ht="13.8" thickTop="1" x14ac:dyDescent="0.25">
      <c r="A26" s="82" t="s">
        <v>41</v>
      </c>
      <c r="D26" s="40"/>
      <c r="E26" s="11"/>
    </row>
    <row r="27" spans="1:5" ht="13.8" thickBot="1" x14ac:dyDescent="0.3">
      <c r="A27" s="119" t="str">
        <f>IF($D23="","",IF(AND($A23="",$C23&lt;&gt;""),C23,IF(AND($A23&lt;&gt;"",$C23=""),A23,IF(AND($A23="",$C23=""),"",IF(LEFT($D23,1)&lt;RIGHT($D23,1),A23,C23)))))</f>
        <v/>
      </c>
      <c r="B27" s="89"/>
      <c r="D27" s="122"/>
      <c r="E27" s="42"/>
    </row>
    <row r="28" spans="1:5" ht="13.8" thickTop="1" x14ac:dyDescent="0.25">
      <c r="A28" s="66" t="s">
        <v>177</v>
      </c>
      <c r="B28" s="15"/>
      <c r="C28" s="67"/>
      <c r="D28" s="40"/>
      <c r="E28" s="11"/>
    </row>
    <row r="29" spans="1:5" x14ac:dyDescent="0.25">
      <c r="A29" s="123"/>
      <c r="B29" s="124"/>
      <c r="C29" s="124"/>
      <c r="D29" s="125"/>
      <c r="E29" s="11"/>
    </row>
    <row r="30" spans="1:5" x14ac:dyDescent="0.25">
      <c r="A30" s="123"/>
      <c r="B30" s="124"/>
      <c r="C30" s="124"/>
      <c r="D30" s="125"/>
      <c r="E30" s="11"/>
    </row>
    <row r="31" spans="1:5" x14ac:dyDescent="0.25">
      <c r="A31" s="123"/>
      <c r="B31" s="124"/>
      <c r="C31" s="124"/>
      <c r="D31" s="125"/>
      <c r="E31" s="11"/>
    </row>
    <row r="32" spans="1:5" ht="13.8" thickBot="1" x14ac:dyDescent="0.3">
      <c r="A32" s="123"/>
      <c r="B32" s="126"/>
      <c r="C32" s="124"/>
      <c r="D32" s="127"/>
      <c r="E32" s="42"/>
    </row>
    <row r="33" spans="1:5" ht="13.8" thickTop="1" x14ac:dyDescent="0.25">
      <c r="A33" s="66" t="s">
        <v>139</v>
      </c>
      <c r="B33" s="15"/>
      <c r="C33" s="67"/>
      <c r="D33" s="40"/>
      <c r="E33" s="11"/>
    </row>
    <row r="34" spans="1:5" x14ac:dyDescent="0.25">
      <c r="A34" s="123" t="str">
        <f>IF(AND($D29="",$A29="",$C29=""),"",IF(AND($A29="",$C29&lt;&gt;""),$C29,IF(AND($A29&lt;&gt;"",$C29=""),$A29,IF(AND($A29="",$C29=""),"",IF(LEFT($D29,1)&gt;RIGHT($D29,1),$A29,$C29)))))</f>
        <v/>
      </c>
      <c r="B34" s="128"/>
      <c r="C34" s="124" t="str">
        <f>IF(AND($D30="",$A30="",$C30=""),"",IF(AND($A30="",$C30&lt;&gt;""),$C30,IF(AND($A30&lt;&gt;"",$C30=""),$A30,IF(AND($A30="",$C30=""),"",IF(LEFT($D30,1)&gt;RIGHT($D30,1),$A30,$C30)))))</f>
        <v/>
      </c>
      <c r="D34" s="125"/>
      <c r="E34" s="11"/>
    </row>
    <row r="35" spans="1:5" ht="13.8" thickBot="1" x14ac:dyDescent="0.3">
      <c r="A35" s="123" t="str">
        <f>IF(AND($D31="",$A31="",$C31=""),"",IF(AND($A31="",$C31&lt;&gt;""),$C31,IF(AND($A31&lt;&gt;"",$C31=""),$A31,IF(AND($A31="",$C31=""),"",IF(LEFT($D31,1)&gt;RIGHT($D31,1),$A31,$C31)))))</f>
        <v/>
      </c>
      <c r="B35" s="129"/>
      <c r="C35" s="124" t="str">
        <f>IF(AND($D32="",$A32="",$C32=""),"",IF(AND($A32="",$C32&lt;&gt;""),$C32,IF(AND($A32&lt;&gt;"",$C32=""),$A32,IF(AND($A32="",$C32=""),"",IF(LEFT($D32,1)&gt;RIGHT($D32,1),$A32,$C32)))))</f>
        <v/>
      </c>
      <c r="D35" s="127"/>
      <c r="E35" s="42"/>
    </row>
    <row r="36" spans="1:5" ht="13.8" thickTop="1" x14ac:dyDescent="0.25">
      <c r="A36" s="66" t="s">
        <v>157</v>
      </c>
      <c r="B36" s="15"/>
      <c r="C36" s="67"/>
      <c r="D36" s="40"/>
      <c r="E36" s="11"/>
    </row>
    <row r="37" spans="1:5" x14ac:dyDescent="0.25">
      <c r="A37" s="123" t="str">
        <f>IF(AND($D34="",$A34="",$C34=""),"",IF(AND($A34="",$C34&lt;&gt;""),$C34,IF(AND($A34&lt;&gt;"",$C34=""),$A34,IF(AND($A34="",$C34=""),"",IF(LEFT($D34,1)&gt;RIGHT($D34,1),$A34,$C34)))))</f>
        <v/>
      </c>
      <c r="B37" s="128"/>
      <c r="C37" s="124" t="str">
        <f>IF(AND($D35="",$A35="",$C35=""),"",IF(AND($A35="",$C35&lt;&gt;""),$C35,IF(AND($A35&lt;&gt;"",$C35=""),$A35,IF(AND($A35="",$C35=""),"",IF(LEFT($D35,1)&gt;RIGHT($D35,1),$A35,$C35)))))</f>
        <v/>
      </c>
      <c r="D37" s="125"/>
      <c r="E37" s="11"/>
    </row>
    <row r="38" spans="1:5" x14ac:dyDescent="0.25">
      <c r="A38" s="100" t="s">
        <v>47</v>
      </c>
      <c r="D38" s="121"/>
      <c r="E38" s="11"/>
    </row>
    <row r="39" spans="1:5" ht="13.8" thickBot="1" x14ac:dyDescent="0.3">
      <c r="A39" s="130" t="str">
        <f>IF($D37="","",IF(AND($A37="",$C37&lt;&gt;""),C37,IF(AND($A37&lt;&gt;"",$C37=""),A37,IF(AND($A37="",$C37=""),"",IF(LEFT($D37,1)&gt;RIGHT($D37,1),A37,C37)))))</f>
        <v/>
      </c>
      <c r="B39" s="89"/>
      <c r="C39" s="89"/>
      <c r="D39" s="122"/>
      <c r="E39" s="42"/>
    </row>
    <row r="40" spans="1:5" ht="13.8" thickTop="1" x14ac:dyDescent="0.25">
      <c r="A40" s="88" t="s">
        <v>48</v>
      </c>
      <c r="D40" s="40"/>
      <c r="E40" s="118"/>
    </row>
    <row r="41" spans="1:5" ht="13.8" thickBot="1" x14ac:dyDescent="0.3">
      <c r="A41" s="130" t="str">
        <f>IF($D37="","",IF(AND($A37="",$C37&lt;&gt;""),C37,IF(AND($A37&lt;&gt;"",$C37=""),A37,IF(AND($A37="",$C37=""),"",IF(LEFT($D37,1)&lt;RIGHT($D37,1),A37,C37)))))</f>
        <v/>
      </c>
      <c r="B41" s="89"/>
      <c r="C41" s="89"/>
      <c r="D41" s="122"/>
      <c r="E41" s="144"/>
    </row>
    <row r="42" spans="1:5" ht="13.8" thickTop="1" x14ac:dyDescent="0.25">
      <c r="A42" s="88" t="s">
        <v>160</v>
      </c>
      <c r="D42" s="40"/>
      <c r="E42" s="118"/>
    </row>
    <row r="43" spans="1:5" x14ac:dyDescent="0.25">
      <c r="A43" s="123" t="str">
        <f>IF(AND($D34="",$A34="",$C34=""),"",IF(AND($A34="",$C34&lt;&gt;""),$C34,IF(AND($A34&lt;&gt;"",$C34=""),$A34,IF(AND($A34="",$C34=""),"",IF(LEFT($D34,1)&lt;RIGHT($D34,1),$A34,$C34)))))</f>
        <v/>
      </c>
      <c r="D43" s="40"/>
      <c r="E43" s="118"/>
    </row>
    <row r="44" spans="1:5" x14ac:dyDescent="0.25">
      <c r="A44" s="123" t="str">
        <f>IF(AND($D35="",$A35="",$C35=""),"",IF(AND($A35="",$C35&lt;&gt;""),$C35,IF(AND($A35&lt;&gt;"",$C35=""),$A35,IF(AND($A35="",$C35=""),"",IF(LEFT($D35,1)&lt;RIGHT($D35,1),$A35,$C35)))))</f>
        <v/>
      </c>
      <c r="D44" s="40"/>
      <c r="E44" s="118"/>
    </row>
    <row r="45" spans="1:5" x14ac:dyDescent="0.25">
      <c r="A45" s="131" t="s">
        <v>158</v>
      </c>
    </row>
    <row r="46" spans="1:5" x14ac:dyDescent="0.25">
      <c r="A46" s="132" t="str">
        <f>IF(AND($D15="",$A15="",$C15=""),"",IF(AND($A15="",$C15&lt;&gt;""),$C15,IF(AND($A15&lt;&gt;"",$C15=""),$A15,IF(AND($A15="",$C15=""),"",IF(LEFT($D15,1)&lt;RIGHT($D15,1),$A15,$C15)))))</f>
        <v/>
      </c>
      <c r="B46" s="133"/>
      <c r="C46" s="133" t="str">
        <f>IF(AND($D16="",$A16="",$C16=""),"",IF(AND($A16="",$C16&lt;&gt;""),$C16,IF(AND($A16&lt;&gt;"",$C16=""),$A16,IF(AND($A16="",$C16=""),"",IF(LEFT($D16,1)&lt;RIGHT($D16,1),$A16,$C16)))))</f>
        <v/>
      </c>
      <c r="D46" s="134"/>
      <c r="E46" s="11"/>
    </row>
    <row r="47" spans="1:5" ht="13.8" thickBot="1" x14ac:dyDescent="0.3">
      <c r="A47" s="135" t="str">
        <f>IF(AND($D17="",$A17="",$C17=""),"",IF(AND($A17="",$C17&lt;&gt;""),$C17,IF(AND($A17&lt;&gt;"",$C17=""),$A17,IF(AND($A17="",$C17=""),"",IF(LEFT($D17,1)&lt;RIGHT($D17,1),$A17,$C17)))))</f>
        <v/>
      </c>
      <c r="B47" s="136"/>
      <c r="C47" s="136" t="str">
        <f>IF(AND($D18="",$A18="",$C18=""),"",IF(AND($A18="",$C18&lt;&gt;""),$C18,IF(AND($A18&lt;&gt;"",$C18=""),$A18,IF(AND($A18="",$C18=""),"",IF(LEFT($D18,1)&lt;RIGHT($D18,1),$A18,$C18)))))</f>
        <v/>
      </c>
      <c r="D47" s="137"/>
      <c r="E47" s="42"/>
    </row>
    <row r="48" spans="1:5" ht="13.8" thickTop="1" x14ac:dyDescent="0.25">
      <c r="A48" s="88" t="s">
        <v>133</v>
      </c>
      <c r="D48" s="40"/>
      <c r="E48" s="11"/>
    </row>
    <row r="49" spans="1:5" ht="13.8" thickBot="1" x14ac:dyDescent="0.3">
      <c r="A49" s="135" t="str">
        <f>IF(AND($D46="",$A46="",$C46=""),"",IF(AND($A46="",$C46&lt;&gt;""),$C46,IF(AND($A46&lt;&gt;"",$C46=""),$A46,IF(AND($A46="",$C46=""),"",IF(LEFT($D46,1)&gt;RIGHT($D46,1),$A46,$C46)))))</f>
        <v/>
      </c>
      <c r="B49" s="136"/>
      <c r="C49" s="136" t="str">
        <f>IF(AND($D47="",$A47="",$C47=""),"",IF(AND($A47="",$C47&lt;&gt;""),$C47,IF(AND($A47&lt;&gt;"",$C47=""),$A47,IF(AND($A47="",$C47=""),"",IF(LEFT($D47,1)&gt;RIGHT($D47,1),$A47,$C47)))))</f>
        <v/>
      </c>
      <c r="D49" s="137"/>
      <c r="E49" s="42"/>
    </row>
    <row r="50" spans="1:5" ht="13.8" thickTop="1" x14ac:dyDescent="0.25">
      <c r="A50" s="82" t="s">
        <v>38</v>
      </c>
      <c r="D50" s="40"/>
      <c r="E50" s="11"/>
    </row>
    <row r="51" spans="1:5" ht="13.8" thickBot="1" x14ac:dyDescent="0.3">
      <c r="A51" s="135" t="str">
        <f>IF(AND($D49="",$A49="",$C49=""),"",IF(AND($A49="",$C49&lt;&gt;""),$C49,IF(AND($A49&lt;&gt;"",$C49=""),$A49,IF(AND($A49="",$C49=""),"",IF(LEFT($D49,1)&gt;RIGHT($D49,1),$A49,$C49)))))</f>
        <v/>
      </c>
      <c r="B51" s="136"/>
      <c r="C51" s="89"/>
      <c r="D51" s="122"/>
      <c r="E51" s="42"/>
    </row>
    <row r="52" spans="1:5" ht="13.8" thickTop="1" x14ac:dyDescent="0.25">
      <c r="A52" s="82" t="s">
        <v>43</v>
      </c>
      <c r="D52" s="40"/>
      <c r="E52" s="11"/>
    </row>
    <row r="53" spans="1:5" ht="13.8" thickBot="1" x14ac:dyDescent="0.3">
      <c r="A53" s="135" t="str">
        <f>IF(AND($D49="",$A49="",$C49=""),"",IF(AND($A49="",$C49&lt;&gt;""),$C49,IF(AND($A49&lt;&gt;"",$C49=""),$A49,IF(AND($A49="",$C49=""),"",IF(LEFT($D49,1)&lt;RIGHT($D49,1),$A49,$C49)))))</f>
        <v/>
      </c>
      <c r="B53" s="133"/>
      <c r="D53" s="40"/>
      <c r="E53" s="11"/>
    </row>
    <row r="54" spans="1:5" ht="13.8" thickTop="1" x14ac:dyDescent="0.25">
      <c r="A54" s="82" t="s">
        <v>159</v>
      </c>
      <c r="D54" s="40"/>
      <c r="E54" s="11"/>
    </row>
    <row r="55" spans="1:5" x14ac:dyDescent="0.25">
      <c r="A55" s="133" t="str">
        <f>IF(AND($D46="",$A46="",$C46=""),"",IF(AND($A46="",$C46&lt;&gt;""),$C46,IF(AND($A46&lt;&gt;"",$C46=""),$A46,IF(AND($A46="",$C46=""),"",IF(LEFT($D46,1)&lt;RIGHT($D46,1),$A46,$C46)))))</f>
        <v/>
      </c>
      <c r="B55" s="133"/>
      <c r="D55" s="40"/>
      <c r="E55" s="11"/>
    </row>
    <row r="56" spans="1:5" ht="13.8" thickBot="1" x14ac:dyDescent="0.3">
      <c r="A56" s="135" t="str">
        <f>IF(AND($D47="",$A47="",$C47=""),"",IF(AND($A47="",$C47&lt;&gt;""),$C47,IF(AND($A47&lt;&gt;"",$C47=""),$A47,IF(AND($A47="",$C47=""),"",IF(LEFT($D47,1)&lt;RIGHT($D47,1),$A47,$C47)))))</f>
        <v/>
      </c>
      <c r="B56" s="133"/>
      <c r="D56" s="40"/>
      <c r="E56" s="11"/>
    </row>
    <row r="57" spans="1:5" ht="13.8" thickTop="1" x14ac:dyDescent="0.25">
      <c r="A57" s="82" t="s">
        <v>130</v>
      </c>
      <c r="D57" s="40"/>
      <c r="E57" s="11"/>
    </row>
    <row r="58" spans="1:5" ht="13.8" thickBot="1" x14ac:dyDescent="0.3">
      <c r="A58" s="141" t="str">
        <f>IF($D20="","",IF(AND($A20="",$C20&lt;&gt;""),C20,IF(AND($A20&lt;&gt;"",$C20=""),A20,IF(AND($A20="",$C20=""),"",IF(LEFT($D20,1)&lt;RIGHT($D20,1),A20,C20)))))</f>
        <v/>
      </c>
      <c r="B58" s="141"/>
      <c r="C58" s="141" t="str">
        <f>IF(AND($D21="",$A21="",$C21=""),"",IF(AND($A21="",$C21&lt;&gt;""),$C21,IF(AND($A21&lt;&gt;"",$C21=""),$A21,IF(AND($A21="",$C21=""),"",IF(LEFT($D21,1)&lt;RIGHT($D21,1),$A21,$C21)))))</f>
        <v/>
      </c>
      <c r="D58" s="142"/>
      <c r="E58" s="42"/>
    </row>
    <row r="59" spans="1:5" ht="13.8" thickTop="1" x14ac:dyDescent="0.25">
      <c r="A59" s="88" t="s">
        <v>39</v>
      </c>
      <c r="D59" s="40"/>
      <c r="E59" s="11"/>
    </row>
    <row r="60" spans="1:5" x14ac:dyDescent="0.25">
      <c r="A60" s="138" t="str">
        <f>IF(AND($D58="",$A58="",$C58=""),"",IF(AND($A58="",$C58&lt;&gt;""),$C58,IF(AND($A58&lt;&gt;"",$C58=""),$A58,IF(AND($A58="",$C58=""),"",IF(LEFT($D58,1)&gt;RIGHT($D58,1),$A58,$C58)))))</f>
        <v/>
      </c>
      <c r="B60" s="139"/>
      <c r="C60" s="139"/>
      <c r="D60" s="140"/>
      <c r="E60" s="12"/>
    </row>
    <row r="61" spans="1:5" x14ac:dyDescent="0.25">
      <c r="A61" s="88" t="s">
        <v>42</v>
      </c>
    </row>
    <row r="62" spans="1:5" x14ac:dyDescent="0.25">
      <c r="A62" s="138" t="str">
        <f>IF(AND($D58="",$A58="",$C58=""),"",IF(AND($A58="",$C58&lt;&gt;""),$C58,IF(AND($A58&lt;&gt;"",$C58=""),$A58,IF(AND($A58="",$C58=""),"",IF(LEFT($D58,1)&lt;RIGHT($D58,1),$A58,$C58)))))</f>
        <v/>
      </c>
    </row>
  </sheetData>
  <sheetProtection sheet="1" objects="1" scenarios="1"/>
  <mergeCells count="3">
    <mergeCell ref="B1:E1"/>
    <mergeCell ref="B2:E2"/>
    <mergeCell ref="B3:E3"/>
  </mergeCells>
  <dataValidations count="1">
    <dataValidation type="list" allowBlank="1" showInputMessage="1" showErrorMessage="1" sqref="A6:A13 C6:C13" xr:uid="{00000000-0002-0000-2500-000000000000}">
      <formula1>seznam_mladsi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9">
    <pageSetUpPr fitToPage="1"/>
  </sheetPr>
  <dimension ref="A1:J27"/>
  <sheetViews>
    <sheetView showGridLines="0" workbookViewId="0">
      <selection activeCell="H8" sqref="H8"/>
    </sheetView>
  </sheetViews>
  <sheetFormatPr defaultColWidth="9.109375" defaultRowHeight="13.2" x14ac:dyDescent="0.25"/>
  <cols>
    <col min="1" max="1" width="3.6640625" style="3" customWidth="1"/>
    <col min="2" max="2" width="23.6640625" style="19" customWidth="1"/>
    <col min="3" max="3" width="29.88671875" style="19" customWidth="1"/>
    <col min="4" max="8" width="5.109375" style="4" customWidth="1"/>
    <col min="9" max="10" width="4.5546875" style="3" customWidth="1"/>
    <col min="11" max="11" width="7.33203125" style="3" customWidth="1"/>
    <col min="12" max="16384" width="9.109375" style="3"/>
  </cols>
  <sheetData>
    <row r="1" spans="1:10" s="5" customFormat="1" ht="17.25" customHeight="1" x14ac:dyDescent="0.25">
      <c r="A1" s="171" t="str">
        <f>div_A!A1</f>
        <v>9.KBT Turnov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9" customHeight="1" x14ac:dyDescent="0.25">
      <c r="A2" s="1"/>
      <c r="I2" s="2"/>
      <c r="J2" s="2"/>
    </row>
    <row r="3" spans="1:10" s="5" customFormat="1" ht="15" x14ac:dyDescent="0.25">
      <c r="A3" s="172" t="str">
        <f>div_A!A3</f>
        <v>Turnov, 13.05.2023</v>
      </c>
      <c r="B3" s="172"/>
      <c r="C3" s="172"/>
      <c r="D3" s="172"/>
      <c r="E3" s="23"/>
      <c r="F3" s="61"/>
      <c r="G3" s="23"/>
      <c r="H3" s="23"/>
      <c r="I3" s="25"/>
    </row>
    <row r="4" spans="1:10" s="5" customFormat="1" ht="15.6" x14ac:dyDescent="0.3">
      <c r="A4" s="170" t="s">
        <v>295</v>
      </c>
      <c r="B4" s="170"/>
      <c r="C4" s="170"/>
      <c r="D4" s="23"/>
      <c r="E4" s="23"/>
      <c r="F4" s="23"/>
      <c r="G4" s="23"/>
      <c r="H4" s="23"/>
    </row>
    <row r="5" spans="1:10" s="5" customFormat="1" ht="15" x14ac:dyDescent="0.25">
      <c r="A5" s="26"/>
      <c r="B5" s="30" t="s">
        <v>33</v>
      </c>
      <c r="C5" s="30" t="s">
        <v>1</v>
      </c>
      <c r="D5" s="26">
        <v>1</v>
      </c>
      <c r="E5" s="26">
        <v>2</v>
      </c>
      <c r="F5" s="26">
        <v>3</v>
      </c>
      <c r="G5" s="26">
        <v>4</v>
      </c>
      <c r="H5" s="26" t="s">
        <v>13</v>
      </c>
      <c r="I5" s="26" t="s">
        <v>2</v>
      </c>
      <c r="J5" s="26" t="s">
        <v>3</v>
      </c>
    </row>
    <row r="6" spans="1:10" s="5" customFormat="1" ht="15" x14ac:dyDescent="0.25">
      <c r="A6" s="26">
        <v>1</v>
      </c>
      <c r="B6" s="167" t="s">
        <v>412</v>
      </c>
      <c r="C6" s="168"/>
      <c r="D6" s="28" t="s">
        <v>4</v>
      </c>
      <c r="E6" s="29" t="s">
        <v>410</v>
      </c>
      <c r="F6" s="29" t="s">
        <v>406</v>
      </c>
      <c r="G6" s="29" t="s">
        <v>406</v>
      </c>
      <c r="H6" s="29"/>
      <c r="I6" s="26">
        <f>IF(B6="",0,IF(E6="",0,IF(OR(LEFT(E6,1)="w",VALUE(LEFT(E6,1))&gt;VALUE(RIGHT(E6,1))),2,IF(OR(VALUE(LEFT(E6,1))&lt;VALUE(RIGHT(E6,1))),1,0)))+IF(F6="",0,IF(OR(LEFT(F6,1)="w",VALUE(LEFT(F6,1))&gt;VALUE(RIGHT(F6,1))),2,IF(OR(VALUE(LEFT(F6,1))&lt;VALUE(RIGHT(F6,1))),1,0)))+IF(G6="",0,IF(OR(LEFT(G6,1)="w",VALUE(LEFT(G6,1))&gt;VALUE(RIGHT(G6,1))),2,IF(OR(VALUE(LEFT(G6,1))&lt;VALUE(RIGHT(G6,1))),1,0))))</f>
        <v>6</v>
      </c>
      <c r="J6" s="27">
        <f>IF(I6=0,"",RANK(I6,$I$6:$I$9))</f>
        <v>1</v>
      </c>
    </row>
    <row r="7" spans="1:10" s="5" customFormat="1" ht="15" x14ac:dyDescent="0.25">
      <c r="A7" s="26">
        <v>2</v>
      </c>
      <c r="B7" s="167" t="s">
        <v>413</v>
      </c>
      <c r="C7" s="168"/>
      <c r="D7" s="26" t="str">
        <f>RIGHT(E6,1)&amp;":"&amp;LEFT(E6,1)</f>
        <v>1:3</v>
      </c>
      <c r="E7" s="28" t="s">
        <v>4</v>
      </c>
      <c r="F7" s="29" t="s">
        <v>406</v>
      </c>
      <c r="G7" s="29" t="s">
        <v>406</v>
      </c>
      <c r="H7" s="29"/>
      <c r="I7" s="26">
        <f>IF(B7="",0,IF(D7=":",0,IF(OR(LEFT(D7,1)="w",VALUE(LEFT(D7,1))&gt;VALUE(RIGHT(D7,1))),2,IF(OR(VALUE(LEFT(D7,1))&lt;VALUE(RIGHT(D7,1))),1,0)))+IF(F7="",0,IF(OR(LEFT(F7,1)="w",VALUE(LEFT(F7,1))&gt;VALUE(RIGHT(F7,1))),2,IF(OR(VALUE(LEFT(F7,1))&lt;VALUE(RIGHT(F7,1))),1,0)))+IF(G7="",0,IF(OR(LEFT(G7,1)="w",VALUE(LEFT(G7,1))&gt;VALUE(RIGHT(G7,1))),2,IF(OR(VALUE(LEFT(G7,1))&lt;VALUE(RIGHT(G7,1))),1,0))))</f>
        <v>5</v>
      </c>
      <c r="J7" s="27">
        <f>IF(I7=0,"",RANK(I7,$I$6:$I$9))</f>
        <v>2</v>
      </c>
    </row>
    <row r="8" spans="1:10" s="5" customFormat="1" ht="15" x14ac:dyDescent="0.25">
      <c r="A8" s="26">
        <v>3</v>
      </c>
      <c r="B8" s="167" t="s">
        <v>414</v>
      </c>
      <c r="C8" s="168"/>
      <c r="D8" s="26" t="str">
        <f>RIGHT(F6,1)&amp;":"&amp;LEFT(F6,1)</f>
        <v>0:3</v>
      </c>
      <c r="E8" s="26" t="str">
        <f>RIGHT(F7,1)&amp;":"&amp;LEFT(F7,1)</f>
        <v>0:3</v>
      </c>
      <c r="F8" s="28" t="s">
        <v>4</v>
      </c>
      <c r="G8" s="29" t="s">
        <v>409</v>
      </c>
      <c r="H8" s="29"/>
      <c r="I8" s="26">
        <f>IF(B8="",0,IF(D8=":",0,IF(OR(LEFT(D8,1)="w",VALUE(LEFT(D8,1))&gt;VALUE(RIGHT(D8,1))),2,IF(OR(VALUE(LEFT(D8,1))&lt;VALUE(RIGHT(D8,1))),1,0)))+IF(E8=":",0,IF(OR(LEFT(E8,1)="w",VALUE(LEFT(E8,1))&gt;VALUE(RIGHT(E8,1))),2,IF(OR(VALUE(LEFT(E8,1))&lt;VALUE(RIGHT(E8,1))),1,0)))+IF(G8="",0,IF(OR(LEFT(G8,1)="w",VALUE(LEFT(G8,1))&gt;VALUE(RIGHT(G8,1))),2,IF(OR(VALUE(LEFT(G8,1))&lt;VALUE(RIGHT(G8,1))),1,0))))</f>
        <v>3</v>
      </c>
      <c r="J8" s="27">
        <f>IF(I8=0,"",RANK(I8,$I$6:$I$9))</f>
        <v>4</v>
      </c>
    </row>
    <row r="9" spans="1:10" s="5" customFormat="1" ht="15" x14ac:dyDescent="0.25">
      <c r="A9" s="26">
        <v>4</v>
      </c>
      <c r="B9" s="167" t="s">
        <v>415</v>
      </c>
      <c r="C9" s="168"/>
      <c r="D9" s="26" t="str">
        <f>RIGHT(G6,1)&amp;":"&amp;LEFT(G6,1)</f>
        <v>0:3</v>
      </c>
      <c r="E9" s="26" t="str">
        <f>RIGHT(G7,1)&amp;":"&amp;LEFT(G7,1)</f>
        <v>0:3</v>
      </c>
      <c r="F9" s="26" t="str">
        <f>RIGHT(G8,1)&amp;":"&amp;LEFT(G8,1)</f>
        <v>3:2</v>
      </c>
      <c r="G9" s="28" t="s">
        <v>4</v>
      </c>
      <c r="H9" s="28"/>
      <c r="I9" s="26">
        <f>IF(B9="",0,IF(D9=":",0,IF(OR(LEFT(D9,1)="w",VALUE(LEFT(D9,1))&gt;VALUE(RIGHT(D9,1))),2,IF(OR(VALUE(LEFT(D9,1))&lt;VALUE(RIGHT(D9,1))),1,0)))+IF(E9=":",0,IF(OR(LEFT(E9,1)="w",VALUE(LEFT(E9,1))&gt;VALUE(RIGHT(E9,1))),2,IF(OR(VALUE(LEFT(E9,1))&lt;VALUE(RIGHT(E9,1))),1,0)))+IF(F9=":",0,IF(OR(LEFT(F9,1)="w",VALUE(LEFT(F9,1))&gt;VALUE(RIGHT(F9,1))),2,IF(OR(VALUE(LEFT(F9,1))&lt;VALUE(RIGHT(F9,1))),1,0))))</f>
        <v>4</v>
      </c>
      <c r="J9" s="27">
        <f>IF(I9=0,"",RANK(I9,$I$6:$I$9))</f>
        <v>3</v>
      </c>
    </row>
    <row r="10" spans="1:10" s="5" customFormat="1" ht="20.100000000000001" customHeight="1" x14ac:dyDescent="0.25">
      <c r="B10" s="31"/>
      <c r="C10" s="31"/>
      <c r="D10" s="23"/>
      <c r="E10" s="23"/>
      <c r="F10" s="23"/>
      <c r="G10" s="23"/>
      <c r="H10" s="23"/>
    </row>
    <row r="11" spans="1:10" s="5" customFormat="1" ht="15" x14ac:dyDescent="0.25">
      <c r="A11" s="26"/>
      <c r="B11" s="30" t="s">
        <v>34</v>
      </c>
      <c r="C11" s="30" t="s">
        <v>1</v>
      </c>
      <c r="D11" s="26">
        <v>1</v>
      </c>
      <c r="E11" s="26">
        <v>2</v>
      </c>
      <c r="F11" s="26">
        <v>3</v>
      </c>
      <c r="G11" s="26">
        <v>4</v>
      </c>
      <c r="H11" s="26" t="s">
        <v>13</v>
      </c>
      <c r="I11" s="26" t="s">
        <v>2</v>
      </c>
      <c r="J11" s="26" t="s">
        <v>3</v>
      </c>
    </row>
    <row r="12" spans="1:10" s="5" customFormat="1" ht="15" x14ac:dyDescent="0.25">
      <c r="A12" s="26">
        <v>1</v>
      </c>
      <c r="B12" s="167" t="s">
        <v>507</v>
      </c>
      <c r="C12" s="168"/>
      <c r="D12" s="28" t="s">
        <v>4</v>
      </c>
      <c r="E12" s="29" t="s">
        <v>410</v>
      </c>
      <c r="F12" s="29" t="s">
        <v>406</v>
      </c>
      <c r="G12" s="29" t="s">
        <v>406</v>
      </c>
      <c r="H12" s="29"/>
      <c r="I12" s="26">
        <f>IF(B12="",0,IF(E12="",0,IF(OR(LEFT(E12,1)="w",VALUE(LEFT(E12,1))&gt;VALUE(RIGHT(E12,1))),2,IF(OR(VALUE(LEFT(E12,1))&lt;VALUE(RIGHT(E12,1))),1,0)))+IF(F12="",0,IF(OR(LEFT(F12,1)="w",VALUE(LEFT(F12,1))&gt;VALUE(RIGHT(F12,1))),2,IF(OR(VALUE(LEFT(F12,1))&lt;VALUE(RIGHT(F12,1))),1,0)))+IF(G12="",0,IF(OR(LEFT(G12,1)="w",VALUE(LEFT(G12,1))&gt;VALUE(RIGHT(G12,1))),2,IF(OR(VALUE(LEFT(G12,1))&lt;VALUE(RIGHT(G12,1))),1,0))))</f>
        <v>6</v>
      </c>
      <c r="J12" s="27">
        <f>IF(I12=0,"",RANK(I12,$I$12:$I$15))</f>
        <v>1</v>
      </c>
    </row>
    <row r="13" spans="1:10" s="5" customFormat="1" ht="15" x14ac:dyDescent="0.25">
      <c r="A13" s="26">
        <v>2</v>
      </c>
      <c r="B13" s="167" t="s">
        <v>417</v>
      </c>
      <c r="C13" s="168"/>
      <c r="D13" s="26" t="str">
        <f>RIGHT(E12,1)&amp;":"&amp;LEFT(E12,1)</f>
        <v>1:3</v>
      </c>
      <c r="E13" s="28" t="s">
        <v>4</v>
      </c>
      <c r="F13" s="29" t="s">
        <v>410</v>
      </c>
      <c r="G13" s="29" t="s">
        <v>406</v>
      </c>
      <c r="H13" s="29"/>
      <c r="I13" s="26">
        <f>IF(B13="",0,IF(D13=":",0,IF(OR(LEFT(D13,1)="w",VALUE(LEFT(D13,1))&gt;VALUE(RIGHT(D13,1))),2,IF(OR(VALUE(LEFT(D13,1))&lt;VALUE(RIGHT(D13,1))),1,0)))+IF(F13="",0,IF(OR(LEFT(F13,1)="w",VALUE(LEFT(F13,1))&gt;VALUE(RIGHT(F13,1))),2,IF(OR(VALUE(LEFT(F13,1))&lt;VALUE(RIGHT(F13,1))),1,0)))+IF(G13="",0,IF(OR(LEFT(G13,1)="w",VALUE(LEFT(G13,1))&gt;VALUE(RIGHT(G13,1))),2,IF(OR(VALUE(LEFT(G13,1))&lt;VALUE(RIGHT(G13,1))),1,0))))</f>
        <v>5</v>
      </c>
      <c r="J13" s="27">
        <f>IF(I13=0,"",RANK(I13,$I$12:$I$15))</f>
        <v>2</v>
      </c>
    </row>
    <row r="14" spans="1:10" s="5" customFormat="1" ht="15" x14ac:dyDescent="0.25">
      <c r="A14" s="26">
        <v>3</v>
      </c>
      <c r="B14" s="167" t="s">
        <v>418</v>
      </c>
      <c r="C14" s="168"/>
      <c r="D14" s="26" t="str">
        <f>RIGHT(F12,1)&amp;":"&amp;LEFT(F12,1)</f>
        <v>0:3</v>
      </c>
      <c r="E14" s="26" t="str">
        <f>RIGHT(F13,1)&amp;":"&amp;LEFT(F13,1)</f>
        <v>1:3</v>
      </c>
      <c r="F14" s="28" t="s">
        <v>4</v>
      </c>
      <c r="G14" s="29" t="s">
        <v>407</v>
      </c>
      <c r="H14" s="29"/>
      <c r="I14" s="26">
        <f>IF(B14="",0,IF(D14=":",0,IF(OR(LEFT(D14,1)="w",VALUE(LEFT(D14,1))&gt;VALUE(RIGHT(D14,1))),2,IF(OR(VALUE(LEFT(D14,1))&lt;VALUE(RIGHT(D14,1))),1,0)))+IF(E14=":",0,IF(OR(LEFT(E14,1)="w",VALUE(LEFT(E14,1))&gt;VALUE(RIGHT(E14,1))),2,IF(OR(VALUE(LEFT(E14,1))&lt;VALUE(RIGHT(E14,1))),1,0)))+IF(G14="",0,IF(OR(LEFT(G14,1)="w",VALUE(LEFT(G14,1))&gt;VALUE(RIGHT(G14,1))),2,IF(OR(VALUE(LEFT(G14,1))&lt;VALUE(RIGHT(G14,1))),1,0))))</f>
        <v>3</v>
      </c>
      <c r="J14" s="27">
        <f>IF(I14=0,"",RANK(I14,$I$12:$I$15))</f>
        <v>4</v>
      </c>
    </row>
    <row r="15" spans="1:10" s="5" customFormat="1" ht="15" x14ac:dyDescent="0.25">
      <c r="A15" s="26">
        <v>4</v>
      </c>
      <c r="B15" s="167" t="s">
        <v>419</v>
      </c>
      <c r="C15" s="168"/>
      <c r="D15" s="26" t="str">
        <f>RIGHT(G12,1)&amp;":"&amp;LEFT(G12,1)</f>
        <v>0:3</v>
      </c>
      <c r="E15" s="26" t="str">
        <f>RIGHT(G13,1)&amp;":"&amp;LEFT(G13,1)</f>
        <v>0:3</v>
      </c>
      <c r="F15" s="26" t="str">
        <f>RIGHT(G14,1)&amp;":"&amp;LEFT(G14,1)</f>
        <v>3:1</v>
      </c>
      <c r="G15" s="28" t="s">
        <v>4</v>
      </c>
      <c r="H15" s="28"/>
      <c r="I15" s="26">
        <f>IF(B15="",0,IF(D15=":",0,IF(OR(LEFT(D15,1)="w",VALUE(LEFT(D15,1))&gt;VALUE(RIGHT(D15,1))),2,IF(OR(VALUE(LEFT(D15,1))&lt;VALUE(RIGHT(D15,1))),1,0)))+IF(E15=":",0,IF(OR(LEFT(E15,1)="w",VALUE(LEFT(E15,1))&gt;VALUE(RIGHT(E15,1))),2,IF(OR(VALUE(LEFT(E15,1))&lt;VALUE(RIGHT(E15,1))),1,0)))+IF(F15=":",0,IF(OR(LEFT(F15,1)="w",VALUE(LEFT(F15,1))&gt;VALUE(RIGHT(F15,1))),2,IF(OR(VALUE(LEFT(F15,1))&lt;VALUE(RIGHT(F15,1))),1,0))))</f>
        <v>4</v>
      </c>
      <c r="J15" s="27">
        <f>IF(I15=0,"",RANK(I15,$I$12:$I$15))</f>
        <v>3</v>
      </c>
    </row>
    <row r="16" spans="1:10" s="5" customFormat="1" ht="20.100000000000001" customHeight="1" x14ac:dyDescent="0.25">
      <c r="B16" s="31"/>
      <c r="C16" s="31"/>
      <c r="D16" s="23"/>
      <c r="E16" s="23"/>
      <c r="F16" s="23"/>
      <c r="G16" s="23"/>
      <c r="H16" s="23"/>
    </row>
    <row r="17" spans="1:10" s="5" customFormat="1" ht="15" x14ac:dyDescent="0.25">
      <c r="A17" s="26"/>
      <c r="B17" s="30" t="s">
        <v>35</v>
      </c>
      <c r="C17" s="30" t="s">
        <v>1</v>
      </c>
      <c r="D17" s="26">
        <v>1</v>
      </c>
      <c r="E17" s="26">
        <v>2</v>
      </c>
      <c r="F17" s="26">
        <v>3</v>
      </c>
      <c r="G17" s="26">
        <v>4</v>
      </c>
      <c r="H17" s="26" t="s">
        <v>13</v>
      </c>
      <c r="I17" s="26" t="s">
        <v>2</v>
      </c>
      <c r="J17" s="26" t="s">
        <v>3</v>
      </c>
    </row>
    <row r="18" spans="1:10" s="5" customFormat="1" ht="15" x14ac:dyDescent="0.25">
      <c r="A18" s="26">
        <v>1</v>
      </c>
      <c r="B18" s="167" t="s">
        <v>420</v>
      </c>
      <c r="C18" s="168"/>
      <c r="D18" s="28" t="s">
        <v>4</v>
      </c>
      <c r="E18" s="29" t="s">
        <v>410</v>
      </c>
      <c r="F18" s="29" t="s">
        <v>411</v>
      </c>
      <c r="G18" s="29" t="s">
        <v>410</v>
      </c>
      <c r="H18" s="29"/>
      <c r="I18" s="26">
        <f>IF(B18="",0,IF(E18="",0,IF(OR(LEFT(E18,1)="w",VALUE(LEFT(E18,1))&gt;VALUE(RIGHT(E18,1))),2,IF(OR(VALUE(LEFT(E18,1))&lt;VALUE(RIGHT(E18,1))),1,0)))+IF(F18="",0,IF(OR(LEFT(F18,1)="w",VALUE(LEFT(F18,1))&gt;VALUE(RIGHT(F18,1))),2,IF(OR(VALUE(LEFT(F18,1))&lt;VALUE(RIGHT(F18,1))),1,0)))+IF(G18="",0,IF(OR(LEFT(G18,1)="w",VALUE(LEFT(G18,1))&gt;VALUE(RIGHT(G18,1))),2,IF(OR(VALUE(LEFT(G18,1))&lt;VALUE(RIGHT(G18,1))),1,0))))</f>
        <v>6</v>
      </c>
      <c r="J18" s="27">
        <f>IF(I18=0,"",RANK(I18,$I$18:$I$21))</f>
        <v>1</v>
      </c>
    </row>
    <row r="19" spans="1:10" s="5" customFormat="1" ht="15" x14ac:dyDescent="0.25">
      <c r="A19" s="26">
        <v>2</v>
      </c>
      <c r="B19" s="167" t="s">
        <v>421</v>
      </c>
      <c r="C19" s="168"/>
      <c r="D19" s="26" t="str">
        <f>RIGHT(E18,1)&amp;":"&amp;LEFT(E18,1)</f>
        <v>1:3</v>
      </c>
      <c r="E19" s="28" t="s">
        <v>4</v>
      </c>
      <c r="F19" s="29" t="s">
        <v>406</v>
      </c>
      <c r="G19" s="29" t="s">
        <v>407</v>
      </c>
      <c r="H19" s="29"/>
      <c r="I19" s="26">
        <f>IF(B19="",0,IF(D19=":",0,IF(OR(LEFT(D19,1)="w",VALUE(LEFT(D19,1))&gt;VALUE(RIGHT(D19,1))),2,IF(OR(VALUE(LEFT(D19,1))&lt;VALUE(RIGHT(D19,1))),1,0)))+IF(F19="",0,IF(OR(LEFT(F19,1)="w",VALUE(LEFT(F19,1))&gt;VALUE(RIGHT(F19,1))),2,IF(OR(VALUE(LEFT(F19,1))&lt;VALUE(RIGHT(F19,1))),1,0)))+IF(G19="",0,IF(OR(LEFT(G19,1)="w",VALUE(LEFT(G19,1))&gt;VALUE(RIGHT(G19,1))),2,IF(OR(VALUE(LEFT(G19,1))&lt;VALUE(RIGHT(G19,1))),1,0))))</f>
        <v>4</v>
      </c>
      <c r="J19" s="27">
        <f>IF(I19=0,"",RANK(I19,$I$18:$I$21))</f>
        <v>3</v>
      </c>
    </row>
    <row r="20" spans="1:10" s="5" customFormat="1" ht="15" x14ac:dyDescent="0.25">
      <c r="A20" s="26">
        <v>3</v>
      </c>
      <c r="B20" s="167" t="s">
        <v>389</v>
      </c>
      <c r="C20" s="168"/>
      <c r="D20" s="26" t="str">
        <f>RIGHT(F18,1)&amp;":"&amp;LEFT(F18,1)</f>
        <v>2:3</v>
      </c>
      <c r="E20" s="26" t="str">
        <f>RIGHT(F19,1)&amp;":"&amp;LEFT(F19,1)</f>
        <v>0:3</v>
      </c>
      <c r="F20" s="28" t="s">
        <v>4</v>
      </c>
      <c r="G20" s="29" t="s">
        <v>409</v>
      </c>
      <c r="H20" s="29"/>
      <c r="I20" s="26">
        <f>IF(B20="",0,IF(D20=":",0,IF(OR(LEFT(D20,1)="w",VALUE(LEFT(D20,1))&gt;VALUE(RIGHT(D20,1))),2,IF(OR(VALUE(LEFT(D20,1))&lt;VALUE(RIGHT(D20,1))),1,0)))+IF(E20=":",0,IF(OR(LEFT(E20,1)="w",VALUE(LEFT(E20,1))&gt;VALUE(RIGHT(E20,1))),2,IF(OR(VALUE(LEFT(E20,1))&lt;VALUE(RIGHT(E20,1))),1,0)))+IF(G20="",0,IF(OR(LEFT(G20,1)="w",VALUE(LEFT(G20,1))&gt;VALUE(RIGHT(G20,1))),2,IF(OR(VALUE(LEFT(G20,1))&lt;VALUE(RIGHT(G20,1))),1,0))))</f>
        <v>3</v>
      </c>
      <c r="J20" s="27">
        <f>IF(I20=0,"",RANK(I20,$I$18:$I$21))</f>
        <v>4</v>
      </c>
    </row>
    <row r="21" spans="1:10" s="5" customFormat="1" ht="15" x14ac:dyDescent="0.25">
      <c r="A21" s="26">
        <v>4</v>
      </c>
      <c r="B21" s="167" t="s">
        <v>422</v>
      </c>
      <c r="C21" s="168"/>
      <c r="D21" s="26" t="str">
        <f>RIGHT(G18,1)&amp;":"&amp;LEFT(G18,1)</f>
        <v>1:3</v>
      </c>
      <c r="E21" s="26" t="str">
        <f>RIGHT(G19,1)&amp;":"&amp;LEFT(G19,1)</f>
        <v>3:1</v>
      </c>
      <c r="F21" s="26" t="str">
        <f>RIGHT(G20,1)&amp;":"&amp;LEFT(G20,1)</f>
        <v>3:2</v>
      </c>
      <c r="G21" s="28" t="s">
        <v>4</v>
      </c>
      <c r="H21" s="28"/>
      <c r="I21" s="26">
        <f>IF(B21="",0,IF(D21=":",0,IF(OR(LEFT(D21,1)="w",VALUE(LEFT(D21,1))&gt;VALUE(RIGHT(D21,1))),2,IF(OR(VALUE(LEFT(D21,1))&lt;VALUE(RIGHT(D21,1))),1,0)))+IF(E21=":",0,IF(OR(LEFT(E21,1)="w",VALUE(LEFT(E21,1))&gt;VALUE(RIGHT(E21,1))),2,IF(OR(VALUE(LEFT(E21,1))&lt;VALUE(RIGHT(E21,1))),1,0)))+IF(F21=":",0,IF(OR(LEFT(F21,1)="w",VALUE(LEFT(F21,1))&gt;VALUE(RIGHT(F21,1))),2,IF(OR(VALUE(LEFT(F21,1))&lt;VALUE(RIGHT(F21,1))),1,0))))</f>
        <v>5</v>
      </c>
      <c r="J21" s="27">
        <f>IF(I21=0,"",RANK(I21,$I$18:$I$21))</f>
        <v>2</v>
      </c>
    </row>
    <row r="22" spans="1:10" s="5" customFormat="1" ht="20.100000000000001" customHeight="1" x14ac:dyDescent="0.25">
      <c r="B22" s="31"/>
      <c r="C22" s="31"/>
      <c r="D22" s="23"/>
      <c r="E22" s="23"/>
      <c r="F22" s="23"/>
      <c r="G22" s="23"/>
      <c r="H22" s="23"/>
    </row>
    <row r="23" spans="1:10" s="5" customFormat="1" ht="15" x14ac:dyDescent="0.25">
      <c r="A23" s="26"/>
      <c r="B23" s="30" t="s">
        <v>36</v>
      </c>
      <c r="C23" s="30" t="s">
        <v>1</v>
      </c>
      <c r="D23" s="26">
        <v>1</v>
      </c>
      <c r="E23" s="26">
        <v>2</v>
      </c>
      <c r="F23" s="26">
        <v>3</v>
      </c>
      <c r="G23" s="26">
        <v>4</v>
      </c>
      <c r="H23" s="26" t="s">
        <v>13</v>
      </c>
      <c r="I23" s="26" t="s">
        <v>2</v>
      </c>
      <c r="J23" s="26" t="s">
        <v>3</v>
      </c>
    </row>
    <row r="24" spans="1:10" s="5" customFormat="1" ht="15" x14ac:dyDescent="0.25">
      <c r="A24" s="26">
        <v>1</v>
      </c>
      <c r="B24" s="167" t="s">
        <v>423</v>
      </c>
      <c r="C24" s="168"/>
      <c r="D24" s="28" t="s">
        <v>4</v>
      </c>
      <c r="E24" s="29" t="s">
        <v>409</v>
      </c>
      <c r="F24" s="29" t="s">
        <v>406</v>
      </c>
      <c r="G24" s="29" t="s">
        <v>406</v>
      </c>
      <c r="H24" s="29"/>
      <c r="I24" s="26">
        <f>IF(B24="",0,IF(E24="",0,IF(OR(LEFT(E24,1)="w",VALUE(LEFT(E24,1))&gt;VALUE(RIGHT(E24,1))),2,IF(OR(VALUE(LEFT(E24,1))&lt;VALUE(RIGHT(E24,1))),1,0)))+IF(F24="",0,IF(OR(LEFT(F24,1)="w",VALUE(LEFT(F24,1))&gt;VALUE(RIGHT(F24,1))),2,IF(OR(VALUE(LEFT(F24,1))&lt;VALUE(RIGHT(F24,1))),1,0)))+IF(G24="",0,IF(OR(LEFT(G24,1)="w",VALUE(LEFT(G24,1))&gt;VALUE(RIGHT(G24,1))),2,IF(OR(VALUE(LEFT(G24,1))&lt;VALUE(RIGHT(G24,1))),1,0))))</f>
        <v>5</v>
      </c>
      <c r="J24" s="27">
        <f>IF(I24=0,"",RANK(I24,$I$24:$I$27))</f>
        <v>2</v>
      </c>
    </row>
    <row r="25" spans="1:10" s="5" customFormat="1" ht="15" x14ac:dyDescent="0.25">
      <c r="A25" s="26">
        <v>2</v>
      </c>
      <c r="B25" s="167" t="s">
        <v>424</v>
      </c>
      <c r="C25" s="168"/>
      <c r="D25" s="26" t="str">
        <f>RIGHT(E24,1)&amp;":"&amp;LEFT(E24,1)</f>
        <v>3:2</v>
      </c>
      <c r="E25" s="28" t="s">
        <v>4</v>
      </c>
      <c r="F25" s="29" t="s">
        <v>411</v>
      </c>
      <c r="G25" s="29" t="s">
        <v>411</v>
      </c>
      <c r="H25" s="29"/>
      <c r="I25" s="26">
        <f>IF(B25="",0,IF(D25=":",0,IF(OR(LEFT(D25,1)="w",VALUE(LEFT(D25,1))&gt;VALUE(RIGHT(D25,1))),2,IF(OR(VALUE(LEFT(D25,1))&lt;VALUE(RIGHT(D25,1))),1,0)))+IF(F25="",0,IF(OR(LEFT(F25,1)="w",VALUE(LEFT(F25,1))&gt;VALUE(RIGHT(F25,1))),2,IF(OR(VALUE(LEFT(F25,1))&lt;VALUE(RIGHT(F25,1))),1,0)))+IF(G25="",0,IF(OR(LEFT(G25,1)="w",VALUE(LEFT(G25,1))&gt;VALUE(RIGHT(G25,1))),2,IF(OR(VALUE(LEFT(G25,1))&lt;VALUE(RIGHT(G25,1))),1,0))))</f>
        <v>6</v>
      </c>
      <c r="J25" s="27">
        <f>IF(I25=0,"",RANK(I25,$I$24:$I$27))</f>
        <v>1</v>
      </c>
    </row>
    <row r="26" spans="1:10" s="5" customFormat="1" ht="15" x14ac:dyDescent="0.25">
      <c r="A26" s="26">
        <v>3</v>
      </c>
      <c r="B26" s="167" t="s">
        <v>425</v>
      </c>
      <c r="C26" s="168"/>
      <c r="D26" s="26" t="str">
        <f>RIGHT(F24,1)&amp;":"&amp;LEFT(F24,1)</f>
        <v>0:3</v>
      </c>
      <c r="E26" s="26" t="str">
        <f>RIGHT(F25,1)&amp;":"&amp;LEFT(F25,1)</f>
        <v>2:3</v>
      </c>
      <c r="F26" s="28" t="s">
        <v>4</v>
      </c>
      <c r="G26" s="29" t="s">
        <v>407</v>
      </c>
      <c r="H26" s="29"/>
      <c r="I26" s="26">
        <f>IF(B26="",0,IF(D26=":",0,IF(OR(LEFT(D26,1)="w",VALUE(LEFT(D26,1))&gt;VALUE(RIGHT(D26,1))),2,IF(OR(VALUE(LEFT(D26,1))&lt;VALUE(RIGHT(D26,1))),1,0)))+IF(E26=":",0,IF(OR(LEFT(E26,1)="w",VALUE(LEFT(E26,1))&gt;VALUE(RIGHT(E26,1))),2,IF(OR(VALUE(LEFT(E26,1))&lt;VALUE(RIGHT(E26,1))),1,0)))+IF(G26="",0,IF(OR(LEFT(G26,1)="w",VALUE(LEFT(G26,1))&gt;VALUE(RIGHT(G26,1))),2,IF(OR(VALUE(LEFT(G26,1))&lt;VALUE(RIGHT(G26,1))),1,0))))</f>
        <v>3</v>
      </c>
      <c r="J26" s="27">
        <f>IF(I26=0,"",RANK(I26,$I$24:$I$27))</f>
        <v>4</v>
      </c>
    </row>
    <row r="27" spans="1:10" s="5" customFormat="1" ht="15" x14ac:dyDescent="0.25">
      <c r="A27" s="26">
        <v>4</v>
      </c>
      <c r="B27" s="167" t="s">
        <v>426</v>
      </c>
      <c r="C27" s="168"/>
      <c r="D27" s="26" t="str">
        <f>RIGHT(G24,1)&amp;":"&amp;LEFT(G24,1)</f>
        <v>0:3</v>
      </c>
      <c r="E27" s="26" t="str">
        <f>RIGHT(G25,1)&amp;":"&amp;LEFT(G25,1)</f>
        <v>2:3</v>
      </c>
      <c r="F27" s="26" t="str">
        <f>RIGHT(G26,1)&amp;":"&amp;LEFT(G26,1)</f>
        <v>3:1</v>
      </c>
      <c r="G27" s="28" t="s">
        <v>4</v>
      </c>
      <c r="H27" s="28"/>
      <c r="I27" s="26">
        <f>IF(B27="",0,IF(D27=":",0,IF(OR(LEFT(D27,1)="w",VALUE(LEFT(D27,1))&gt;VALUE(RIGHT(D27,1))),2,IF(OR(VALUE(LEFT(D27,1))&lt;VALUE(RIGHT(D27,1))),1,0)))+IF(E27=":",0,IF(OR(LEFT(E27,1)="w",VALUE(LEFT(E27,1))&gt;VALUE(RIGHT(E27,1))),2,IF(OR(VALUE(LEFT(E27,1))&lt;VALUE(RIGHT(E27,1))),1,0)))+IF(F27=":",0,IF(OR(LEFT(F27,1)="w",VALUE(LEFT(F27,1))&gt;VALUE(RIGHT(F27,1))),2,IF(OR(VALUE(LEFT(F27,1))&lt;VALUE(RIGHT(F27,1))),1,0))))</f>
        <v>4</v>
      </c>
      <c r="J27" s="27">
        <f>IF(I27=0,"",RANK(I27,$I$24:$I$27))</f>
        <v>3</v>
      </c>
    </row>
  </sheetData>
  <sheetProtection sheet="1" objects="1" scenarios="1"/>
  <mergeCells count="19">
    <mergeCell ref="B27:C27"/>
    <mergeCell ref="B26:C26"/>
    <mergeCell ref="B9:C9"/>
    <mergeCell ref="B12:C12"/>
    <mergeCell ref="B13:C13"/>
    <mergeCell ref="B14:C14"/>
    <mergeCell ref="B15:C15"/>
    <mergeCell ref="B18:C18"/>
    <mergeCell ref="B19:C19"/>
    <mergeCell ref="B20:C20"/>
    <mergeCell ref="B21:C21"/>
    <mergeCell ref="B24:C24"/>
    <mergeCell ref="B25:C25"/>
    <mergeCell ref="B8:C8"/>
    <mergeCell ref="A1:J1"/>
    <mergeCell ref="B6:C6"/>
    <mergeCell ref="B7:C7"/>
    <mergeCell ref="A3:D3"/>
    <mergeCell ref="A4:C4"/>
  </mergeCells>
  <dataValidations count="1">
    <dataValidation type="list" allowBlank="1" showInputMessage="1" showErrorMessage="1" sqref="B6:C9 B12:C15 B18:C21 B24:C27" xr:uid="{00000000-0002-0000-0200-000000000000}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80" verticalDpi="18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List31">
    <pageSetUpPr fitToPage="1"/>
  </sheetPr>
  <dimension ref="A1:D67"/>
  <sheetViews>
    <sheetView showGridLines="0" showZeros="0" workbookViewId="0">
      <selection activeCell="B11" sqref="B11"/>
    </sheetView>
  </sheetViews>
  <sheetFormatPr defaultColWidth="9.109375" defaultRowHeight="10.199999999999999" x14ac:dyDescent="0.2"/>
  <cols>
    <col min="1" max="4" width="24.5546875" style="17" customWidth="1"/>
    <col min="5" max="5" width="6.6640625" style="16" customWidth="1"/>
    <col min="6" max="6" width="15.6640625" style="16" customWidth="1"/>
    <col min="7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'Divize H-A'!B3:E3</f>
        <v>Divize H, o 1. - 16. místo</v>
      </c>
      <c r="C4" s="177"/>
      <c r="D4" s="39"/>
    </row>
    <row r="5" spans="1:4" ht="12" customHeight="1" x14ac:dyDescent="0.25">
      <c r="A5" s="43" t="str">
        <f>'Divize H-A'!A5</f>
        <v>Divize H, o 1. - 16. místo</v>
      </c>
    </row>
    <row r="6" spans="1:4" ht="12" customHeight="1" x14ac:dyDescent="0.2">
      <c r="A6" s="36" t="str">
        <f>IF('Divize H-A'!A6="","",'Divize H-A'!A6)</f>
        <v/>
      </c>
    </row>
    <row r="7" spans="1:4" ht="12" customHeight="1" x14ac:dyDescent="0.2">
      <c r="A7" s="37"/>
      <c r="B7" s="36" t="str">
        <f>'Divize H-A'!A15</f>
        <v/>
      </c>
    </row>
    <row r="8" spans="1:4" ht="12" customHeight="1" x14ac:dyDescent="0.2">
      <c r="A8" s="35" t="str">
        <f>IF('Divize H-A'!C6="","",'Divize H-A'!C6)</f>
        <v/>
      </c>
      <c r="B8" s="18" t="str">
        <f>IF('Divize H-A'!D6="","",IF(LEFT('Divize H-A'!D6,1)&gt;RIGHT('Divize H-A'!D6,1),'Divize H-A'!D6,RIGHT('Divize H-A'!D6,1)&amp;":"&amp;LEFT('Divize H-A'!D6,1)))</f>
        <v/>
      </c>
    </row>
    <row r="9" spans="1:4" ht="12" customHeight="1" x14ac:dyDescent="0.2">
      <c r="B9" s="37"/>
      <c r="C9" s="36" t="str">
        <f>'Divize H-A'!A20</f>
        <v/>
      </c>
    </row>
    <row r="10" spans="1:4" ht="12" customHeight="1" x14ac:dyDescent="0.2">
      <c r="A10" s="36" t="str">
        <f>IF('Divize H-A'!A7="","",'Divize H-A'!A7)</f>
        <v/>
      </c>
      <c r="B10" s="37"/>
      <c r="C10" s="18" t="str">
        <f>IF('Divize H-A'!D15="","",IF(LEFT('Divize H-A'!D15,1)&gt;RIGHT('Divize H-A'!D15,1),'Divize H-A'!D15,RIGHT('Divize H-A'!D15,1)&amp;":"&amp;LEFT('Divize H-A'!D15,1)))</f>
        <v/>
      </c>
    </row>
    <row r="11" spans="1:4" ht="12" customHeight="1" x14ac:dyDescent="0.2">
      <c r="A11" s="37"/>
      <c r="B11" s="35" t="str">
        <f>'Divize H-A'!C15</f>
        <v/>
      </c>
      <c r="C11" s="37"/>
    </row>
    <row r="12" spans="1:4" ht="12" customHeight="1" x14ac:dyDescent="0.2">
      <c r="A12" s="35" t="str">
        <f>IF('Divize H-A'!C7="","",'Divize H-A'!C7)</f>
        <v/>
      </c>
      <c r="B12" s="34" t="str">
        <f>IF('Divize H-A'!D7="","",IF(LEFT('Divize H-A'!D7,1)&gt;RIGHT('Divize H-A'!D7,1),'Divize H-A'!D7,RIGHT('Divize H-A'!D7,1)&amp;":"&amp;LEFT('Divize H-A'!D7,1)))</f>
        <v/>
      </c>
      <c r="C12" s="37"/>
    </row>
    <row r="13" spans="1:4" ht="12" customHeight="1" x14ac:dyDescent="0.2">
      <c r="C13" s="37"/>
      <c r="D13" s="36" t="str">
        <f>'Divize H-A'!$A$23</f>
        <v/>
      </c>
    </row>
    <row r="14" spans="1:4" ht="12" customHeight="1" x14ac:dyDescent="0.2">
      <c r="A14" s="36" t="str">
        <f>IF('Divize H-A'!A8="","",'Divize H-A'!A8)</f>
        <v/>
      </c>
      <c r="C14" s="37"/>
      <c r="D14" s="18" t="str">
        <f>IF('Divize H-A'!D20="","",IF(LEFT('Divize H-A'!D20,1)&gt;RIGHT('Divize H-A'!D20,1),'Divize H-A'!D20,RIGHT('Divize H-A'!D20,1)&amp;":"&amp;LEFT('Divize H-A'!D20,1)))</f>
        <v/>
      </c>
    </row>
    <row r="15" spans="1:4" ht="12" customHeight="1" x14ac:dyDescent="0.2">
      <c r="A15" s="37"/>
      <c r="B15" s="36" t="str">
        <f>'Divize H-A'!A16</f>
        <v/>
      </c>
      <c r="C15" s="37"/>
      <c r="D15" s="37"/>
    </row>
    <row r="16" spans="1:4" ht="12" customHeight="1" x14ac:dyDescent="0.2">
      <c r="A16" s="35" t="str">
        <f>IF('Divize H-A'!C8="","",'Divize H-A'!C8)</f>
        <v/>
      </c>
      <c r="B16" s="18" t="str">
        <f>IF('Divize H-A'!D8="","",IF(LEFT('Divize H-A'!D8,1)&gt;RIGHT('Divize H-A'!D8,1),'Divize H-A'!D8,RIGHT('Divize H-A'!D8,1)&amp;":"&amp;LEFT('Divize H-A'!D8,1)))</f>
        <v/>
      </c>
      <c r="C16" s="37"/>
      <c r="D16" s="37"/>
    </row>
    <row r="17" spans="1:4" ht="12" customHeight="1" x14ac:dyDescent="0.2">
      <c r="B17" s="37"/>
      <c r="C17" s="35" t="str">
        <f>'Divize H-A'!C20</f>
        <v/>
      </c>
      <c r="D17" s="37"/>
    </row>
    <row r="18" spans="1:4" ht="12" customHeight="1" x14ac:dyDescent="0.2">
      <c r="A18" s="36" t="str">
        <f>IF('Divize H-A'!A9="","",'Divize H-A'!A9)</f>
        <v/>
      </c>
      <c r="B18" s="37"/>
      <c r="C18" s="34" t="str">
        <f>IF('Divize H-A'!D16="","",IF(LEFT('Divize H-A'!D16,1)&gt;RIGHT('Divize H-A'!D16,1),'Divize H-A'!D16,RIGHT('Divize H-A'!D16,1)&amp;":"&amp;LEFT('Divize H-A'!D16,1)))</f>
        <v/>
      </c>
      <c r="D18" s="37"/>
    </row>
    <row r="19" spans="1:4" ht="12" customHeight="1" x14ac:dyDescent="0.2">
      <c r="A19" s="37"/>
      <c r="B19" s="35" t="str">
        <f>'Divize H-A'!C16</f>
        <v/>
      </c>
      <c r="D19" s="37"/>
    </row>
    <row r="20" spans="1:4" ht="12" customHeight="1" x14ac:dyDescent="0.2">
      <c r="A20" s="35" t="str">
        <f>IF('Divize H-A'!C9="","",'Divize H-A'!C9)</f>
        <v/>
      </c>
      <c r="B20" s="34" t="str">
        <f>IF('Divize H-A'!D9="","",IF(LEFT('Divize H-A'!D9,1)&gt;RIGHT('Divize H-A'!D9,1),'Divize H-A'!D9,RIGHT('Divize H-A'!D9,1)&amp;":"&amp;LEFT('Divize H-A'!D9,1)))</f>
        <v/>
      </c>
      <c r="D20" s="37"/>
    </row>
    <row r="21" spans="1:4" ht="12" customHeight="1" x14ac:dyDescent="0.2">
      <c r="D21" s="35" t="str">
        <f>'Divize H-A'!$A$25</f>
        <v/>
      </c>
    </row>
    <row r="22" spans="1:4" ht="12" customHeight="1" x14ac:dyDescent="0.2">
      <c r="A22" s="36" t="str">
        <f>IF('Divize H-A'!A10="","",'Divize H-A'!A10)</f>
        <v/>
      </c>
      <c r="C22" s="34"/>
      <c r="D22" s="22" t="str">
        <f>IF('Divize H-A'!$D$23="","",IF(LEFT('Divize H-A'!$D$23,1)&gt;RIGHT('Divize H-A'!$D$23,1),'Divize H-A'!$D$23,RIGHT('Divize H-A'!$D$23,1)&amp;":"&amp;LEFT('Divize H-A'!$D$23,1)))</f>
        <v/>
      </c>
    </row>
    <row r="23" spans="1:4" ht="12" customHeight="1" x14ac:dyDescent="0.2">
      <c r="A23" s="37"/>
      <c r="B23" s="36" t="str">
        <f>'Divize H-A'!A17</f>
        <v/>
      </c>
      <c r="D23" s="37"/>
    </row>
    <row r="24" spans="1:4" ht="12" customHeight="1" x14ac:dyDescent="0.2">
      <c r="A24" s="35" t="str">
        <f>IF('Divize H-A'!C10="","",'Divize H-A'!C10)</f>
        <v/>
      </c>
      <c r="B24" s="18" t="str">
        <f>IF('Divize H-A'!D10="","",IF(LEFT('Divize H-A'!D10,1)&gt;RIGHT('Divize H-A'!D10,1),'Divize H-A'!D10,RIGHT('Divize H-A'!D10,1)&amp;":"&amp;LEFT('Divize H-A'!D10,1)))</f>
        <v/>
      </c>
      <c r="D24" s="37"/>
    </row>
    <row r="25" spans="1:4" ht="12" customHeight="1" x14ac:dyDescent="0.2">
      <c r="B25" s="37"/>
      <c r="C25" s="36" t="str">
        <f>'Divize H-A'!A21</f>
        <v/>
      </c>
      <c r="D25" s="37"/>
    </row>
    <row r="26" spans="1:4" ht="12" customHeight="1" x14ac:dyDescent="0.2">
      <c r="A26" s="36" t="str">
        <f>IF('Divize H-A'!A11="","",'Divize H-A'!A11)</f>
        <v/>
      </c>
      <c r="B26" s="37"/>
      <c r="C26" s="18" t="str">
        <f>IF('Divize H-A'!D17="","",IF(LEFT('Divize H-A'!D17,1)&gt;RIGHT('Divize H-A'!D17,1),'Divize H-A'!D17,RIGHT('Divize H-A'!D17,1)&amp;":"&amp;LEFT('Divize H-A'!D17,1)))</f>
        <v/>
      </c>
      <c r="D26" s="37"/>
    </row>
    <row r="27" spans="1:4" ht="12" customHeight="1" x14ac:dyDescent="0.2">
      <c r="A27" s="37"/>
      <c r="B27" s="35" t="str">
        <f>'Divize H-A'!C17</f>
        <v/>
      </c>
      <c r="C27" s="37"/>
      <c r="D27" s="37"/>
    </row>
    <row r="28" spans="1:4" ht="12" customHeight="1" x14ac:dyDescent="0.2">
      <c r="A28" s="35" t="str">
        <f>IF('Divize H-A'!C11="","",'Divize H-A'!C11)</f>
        <v/>
      </c>
      <c r="B28" s="34" t="str">
        <f>IF('Divize H-A'!D11="","",IF(LEFT('Divize H-A'!D11,1)&gt;RIGHT('Divize H-A'!D11,1),'Divize H-A'!D11,RIGHT('Divize H-A'!D11,1)&amp;":"&amp;LEFT('Divize H-A'!D11,1)))</f>
        <v/>
      </c>
      <c r="C28" s="37"/>
      <c r="D28" s="37"/>
    </row>
    <row r="29" spans="1:4" ht="12" customHeight="1" x14ac:dyDescent="0.2">
      <c r="C29" s="37"/>
      <c r="D29" s="35" t="str">
        <f>'Divize H-A'!C23</f>
        <v/>
      </c>
    </row>
    <row r="30" spans="1:4" ht="12" customHeight="1" x14ac:dyDescent="0.2">
      <c r="A30" s="36" t="str">
        <f>IF('Divize H-A'!A12="","",'Divize H-A'!A12)</f>
        <v/>
      </c>
      <c r="C30" s="37"/>
      <c r="D30" s="34" t="str">
        <f>IF('Divize H-A'!D21="","",IF(LEFT('Divize H-A'!D21,1)&gt;RIGHT('Divize H-A'!D21,1),'Divize H-A'!D21,RIGHT('Divize H-A'!D21,1)&amp;":"&amp;LEFT('Divize H-A'!D21,1)))</f>
        <v/>
      </c>
    </row>
    <row r="31" spans="1:4" ht="12" customHeight="1" x14ac:dyDescent="0.2">
      <c r="A31" s="37"/>
      <c r="B31" s="36" t="str">
        <f>'Divize H-A'!A18</f>
        <v/>
      </c>
      <c r="C31" s="37"/>
    </row>
    <row r="32" spans="1:4" ht="12" customHeight="1" x14ac:dyDescent="0.2">
      <c r="A32" s="35" t="str">
        <f>IF('Divize H-A'!C12="","",'Divize H-A'!C12)</f>
        <v/>
      </c>
      <c r="B32" s="18" t="str">
        <f>IF('Divize H-A'!D12="","",IF(LEFT('Divize H-A'!D12,1)&gt;RIGHT('Divize H-A'!D12,1),'Divize H-A'!D12,RIGHT('Divize H-A'!D12,1)&amp;":"&amp;LEFT('Divize H-A'!D12,1)))</f>
        <v/>
      </c>
      <c r="C32" s="37"/>
    </row>
    <row r="33" spans="1:4" ht="12" customHeight="1" x14ac:dyDescent="0.2">
      <c r="B33" s="37"/>
      <c r="C33" s="35" t="str">
        <f>'Divize H-A'!C21</f>
        <v/>
      </c>
    </row>
    <row r="34" spans="1:4" ht="12" customHeight="1" x14ac:dyDescent="0.2">
      <c r="A34" s="36" t="str">
        <f>IF('Divize H-A'!A13="","",'Divize H-A'!A13)</f>
        <v/>
      </c>
      <c r="B34" s="37"/>
      <c r="C34" s="34" t="str">
        <f>IF('Divize H-A'!D18="","",IF(LEFT('Divize H-A'!D18,1)&gt;RIGHT('Divize H-A'!D18,1),'Divize H-A'!D18,RIGHT('Divize H-A'!D18,1)&amp;":"&amp;LEFT('Divize H-A'!D18,1)))</f>
        <v/>
      </c>
    </row>
    <row r="35" spans="1:4" ht="12" customHeight="1" x14ac:dyDescent="0.2">
      <c r="A35" s="37"/>
      <c r="B35" s="35" t="str">
        <f>'Divize H-A'!C18</f>
        <v/>
      </c>
    </row>
    <row r="36" spans="1:4" ht="12" customHeight="1" x14ac:dyDescent="0.2">
      <c r="A36" s="35" t="str">
        <f>IF('Divize H-A'!C13="","",'Divize H-A'!C13)</f>
        <v/>
      </c>
      <c r="B36" s="34" t="str">
        <f>IF('Divize H-A'!D13="","",IF(LEFT('Divize H-A'!D13,1)&gt;RIGHT('Divize H-A'!D13,1),'Divize H-A'!D13,RIGHT('Divize H-A'!D13,1)&amp;":"&amp;LEFT('Divize H-A'!D13,1)))</f>
        <v/>
      </c>
    </row>
    <row r="37" spans="1:4" ht="12" customHeight="1" x14ac:dyDescent="0.2"/>
    <row r="38" spans="1:4" ht="12" customHeight="1" x14ac:dyDescent="0.25">
      <c r="A38" s="50" t="str">
        <f>'Divize H-A'!A28</f>
        <v>o 9. - 16. místo</v>
      </c>
    </row>
    <row r="39" spans="1:4" ht="12" customHeight="1" x14ac:dyDescent="0.2">
      <c r="A39" s="36" t="str">
        <f>IF('Divize H-A'!A29="","",'Divize H-A'!A29)</f>
        <v/>
      </c>
    </row>
    <row r="40" spans="1:4" ht="12" customHeight="1" x14ac:dyDescent="0.2">
      <c r="A40" s="37"/>
      <c r="B40" s="36" t="str">
        <f>'Divize H-A'!A34</f>
        <v/>
      </c>
    </row>
    <row r="41" spans="1:4" ht="12" customHeight="1" x14ac:dyDescent="0.2">
      <c r="A41" s="35" t="str">
        <f>IF('Divize H-A'!C29="","",'Divize H-A'!C29)</f>
        <v/>
      </c>
      <c r="B41" s="18" t="str">
        <f>IF('Divize H-A'!D29="","",IF(LEFT('Divize H-A'!D29,1)&gt;RIGHT('Divize H-A'!D29,1),'Divize H-A'!D29,RIGHT('Divize H-A'!D29,1)&amp;":"&amp;LEFT('Divize H-A'!D29,1)))</f>
        <v/>
      </c>
    </row>
    <row r="42" spans="1:4" ht="12" customHeight="1" x14ac:dyDescent="0.2">
      <c r="B42" s="37"/>
      <c r="C42" s="36" t="str">
        <f>'Divize H-A'!A37</f>
        <v/>
      </c>
    </row>
    <row r="43" spans="1:4" ht="12" customHeight="1" x14ac:dyDescent="0.2">
      <c r="A43" s="36" t="str">
        <f>IF('Divize H-A'!A30="","",'Divize H-A'!A30)</f>
        <v/>
      </c>
      <c r="B43" s="37"/>
      <c r="C43" s="18" t="str">
        <f>IF('Divize H-A'!D34="","",IF(LEFT('Divize H-A'!D34,1)&gt;RIGHT('Divize H-A'!D34,1),'Divize H-A'!D34,RIGHT('Divize H-A'!D34,1)&amp;":"&amp;LEFT('Divize H-A'!D34,1)))</f>
        <v/>
      </c>
    </row>
    <row r="44" spans="1:4" ht="12" customHeight="1" x14ac:dyDescent="0.2">
      <c r="A44" s="37"/>
      <c r="B44" s="35" t="str">
        <f>'Divize H-A'!C34</f>
        <v/>
      </c>
      <c r="C44" s="37"/>
    </row>
    <row r="45" spans="1:4" ht="12" customHeight="1" x14ac:dyDescent="0.2">
      <c r="A45" s="35" t="str">
        <f>IF('Divize H-A'!C30="","",'Divize H-A'!C30)</f>
        <v/>
      </c>
      <c r="B45" s="34" t="str">
        <f>IF('Divize H-A'!D30="","",IF(LEFT('Divize H-A'!D30,1)&gt;RIGHT('Divize H-A'!D30,1),'Divize H-A'!D30,RIGHT('Divize H-A'!D30,1)&amp;":"&amp;LEFT('Divize H-A'!D30,1)))</f>
        <v/>
      </c>
      <c r="C45" s="37"/>
    </row>
    <row r="46" spans="1:4" ht="12" customHeight="1" x14ac:dyDescent="0.2">
      <c r="C46" s="37"/>
      <c r="D46" s="36" t="str">
        <f>'Divize H-A'!A39</f>
        <v/>
      </c>
    </row>
    <row r="47" spans="1:4" ht="12" customHeight="1" x14ac:dyDescent="0.2">
      <c r="A47" s="36" t="str">
        <f>IF('Divize H-A'!A31="","",'Divize H-A'!A31)</f>
        <v/>
      </c>
      <c r="C47" s="37"/>
      <c r="D47" s="143" t="str">
        <f>IF('Divize H-A'!$D$37="","",IF(LEFT('Divize H-A'!$D$37,1)&gt;RIGHT('Divize H-A'!$D$37,1),'Divize H-A'!$D$37,RIGHT('Divize H-A'!$D$37,1)&amp;":"&amp;LEFT('Divize H-A'!$D$37,1)))</f>
        <v/>
      </c>
    </row>
    <row r="48" spans="1:4" ht="12" customHeight="1" x14ac:dyDescent="0.2">
      <c r="A48" s="37"/>
      <c r="B48" s="36" t="str">
        <f>'Divize H-A'!A35</f>
        <v/>
      </c>
      <c r="C48" s="37"/>
    </row>
    <row r="49" spans="1:4" ht="12" customHeight="1" x14ac:dyDescent="0.2">
      <c r="A49" s="35" t="str">
        <f>IF('Divize H-A'!C31="","",'Divize H-A'!C31)</f>
        <v/>
      </c>
      <c r="B49" s="18" t="str">
        <f>IF('Divize H-A'!D31="","",IF(LEFT('Divize H-A'!D31,1)&gt;RIGHT('Divize H-A'!D31,1),'Divize H-A'!D31,RIGHT('Divize H-A'!D31,1)&amp;":"&amp;LEFT('Divize H-A'!D31,1)))</f>
        <v/>
      </c>
      <c r="C49" s="37"/>
    </row>
    <row r="50" spans="1:4" ht="12" customHeight="1" x14ac:dyDescent="0.2">
      <c r="B50" s="37"/>
      <c r="C50" s="35" t="str">
        <f>'Divize H-A'!C37</f>
        <v/>
      </c>
    </row>
    <row r="51" spans="1:4" ht="12" customHeight="1" x14ac:dyDescent="0.2">
      <c r="A51" s="36" t="str">
        <f>IF('Divize H-A'!A32="","",'Divize H-A'!A32)</f>
        <v/>
      </c>
      <c r="B51" s="37"/>
      <c r="C51" s="34" t="str">
        <f>IF('Divize H-A'!D35="","",IF(LEFT('Divize H-A'!D35,1)&gt;RIGHT('Divize H-A'!D35,1),'Divize H-A'!D35,RIGHT('Divize H-A'!D35,1)&amp;":"&amp;LEFT('Divize H-A'!D35,1)))</f>
        <v/>
      </c>
    </row>
    <row r="52" spans="1:4" ht="12" customHeight="1" x14ac:dyDescent="0.2">
      <c r="A52" s="37"/>
      <c r="B52" s="35" t="str">
        <f>'Divize H-A'!C35</f>
        <v/>
      </c>
    </row>
    <row r="53" spans="1:4" ht="12" customHeight="1" x14ac:dyDescent="0.2">
      <c r="A53" s="35" t="str">
        <f>IF('Divize H-A'!C32="","",'Divize H-A'!C32)</f>
        <v/>
      </c>
      <c r="B53" s="34" t="str">
        <f>IF('Divize H-A'!D32="","",IF(LEFT('Divize H-A'!D32,1)&gt;RIGHT('Divize H-A'!D32,1),'Divize H-A'!D32,RIGHT('Divize H-A'!D32,1)&amp;":"&amp;LEFT('Divize H-A'!D32,1)))</f>
        <v/>
      </c>
    </row>
    <row r="54" spans="1:4" ht="12" customHeight="1" x14ac:dyDescent="0.2"/>
    <row r="55" spans="1:4" ht="12" customHeight="1" x14ac:dyDescent="0.25">
      <c r="A55" s="50" t="str">
        <f>'Divize H-A'!A45</f>
        <v>o 5. -8. místo</v>
      </c>
    </row>
    <row r="56" spans="1:4" ht="12" customHeight="1" x14ac:dyDescent="0.2">
      <c r="A56" s="36" t="str">
        <f>IF('Divize H-A'!A46="","",'Divize H-A'!A46)</f>
        <v/>
      </c>
      <c r="C56" s="34" t="str">
        <f>IF('Divize H-A'!D75="","",IF(LEFT('Divize H-A'!D75,1)&gt;RIGHT('Divize H-A'!D75,1),'Divize H-A'!D75,RIGHT('Divize H-A'!D75,1)&amp;":"&amp;LEFT('Divize H-A'!D75,1)))</f>
        <v/>
      </c>
      <c r="D56" s="34"/>
    </row>
    <row r="57" spans="1:4" ht="12" customHeight="1" x14ac:dyDescent="0.2">
      <c r="A57" s="37"/>
      <c r="B57" s="36" t="str">
        <f>'Divize H-A'!A49</f>
        <v/>
      </c>
      <c r="D57" s="16"/>
    </row>
    <row r="58" spans="1:4" ht="12" customHeight="1" x14ac:dyDescent="0.2">
      <c r="A58" s="35" t="str">
        <f>IF('Divize H-A'!C46="","",'Divize H-A'!C46)</f>
        <v/>
      </c>
      <c r="B58" s="18" t="str">
        <f>IF('Divize H-A'!D46="","",IF(LEFT('Divize H-A'!D46,1)&gt;RIGHT('Divize H-A'!D46,1),'Divize H-A'!D46,RIGHT('Divize H-A'!D46,1)&amp;":"&amp;LEFT('Divize H-A'!D46,1)))</f>
        <v/>
      </c>
      <c r="D58" s="16"/>
    </row>
    <row r="59" spans="1:4" ht="12" customHeight="1" x14ac:dyDescent="0.2">
      <c r="B59" s="37"/>
      <c r="C59" s="36" t="str">
        <f>'Divize H-A'!A51</f>
        <v/>
      </c>
      <c r="D59" s="16"/>
    </row>
    <row r="60" spans="1:4" ht="12" customHeight="1" x14ac:dyDescent="0.2">
      <c r="A60" s="36" t="str">
        <f>IF('Divize H-A'!A47="","",'Divize H-A'!A47)</f>
        <v/>
      </c>
      <c r="B60" s="37"/>
      <c r="C60" s="34" t="str">
        <f>IF('Divize H-A'!D49="","",IF(LEFT('Divize H-A'!D49,1)&gt;RIGHT('Divize H-A'!D49,1),'Divize H-A'!D49,RIGHT('Divize H-A'!D49,1)&amp;":"&amp;LEFT('Divize H-A'!D49,1)))</f>
        <v/>
      </c>
      <c r="D60" s="16"/>
    </row>
    <row r="61" spans="1:4" ht="12" customHeight="1" x14ac:dyDescent="0.2">
      <c r="A61" s="37"/>
      <c r="B61" s="35" t="str">
        <f>'Divize H-A'!C49</f>
        <v/>
      </c>
      <c r="D61" s="16"/>
    </row>
    <row r="62" spans="1:4" ht="12" customHeight="1" x14ac:dyDescent="0.2">
      <c r="A62" s="35" t="str">
        <f>IF('Divize H-A'!C47="","",'Divize H-A'!C47)</f>
        <v/>
      </c>
      <c r="B62" s="34" t="str">
        <f>IF('Divize H-A'!D47="","",IF(LEFT('Divize H-A'!D47,1)&gt;RIGHT('Divize H-A'!D47,1),'Divize H-A'!D47,RIGHT('Divize H-A'!D47,1)&amp;":"&amp;LEFT('Divize H-A'!D47,1)))</f>
        <v/>
      </c>
      <c r="D62" s="16"/>
    </row>
    <row r="63" spans="1:4" ht="12" customHeight="1" x14ac:dyDescent="0.2">
      <c r="D63" s="16"/>
    </row>
    <row r="64" spans="1:4" ht="12" customHeight="1" x14ac:dyDescent="0.25">
      <c r="A64" s="50" t="str">
        <f>'Divize H-A'!A57</f>
        <v>o 3.-4. místo</v>
      </c>
      <c r="C64" s="16"/>
      <c r="D64" s="16"/>
    </row>
    <row r="65" spans="1:4" ht="12" customHeight="1" x14ac:dyDescent="0.2">
      <c r="A65" s="36" t="str">
        <f>IF('Divize H-A'!A58="","",'Divize H-A'!A58)</f>
        <v/>
      </c>
      <c r="C65" s="16"/>
      <c r="D65" s="16"/>
    </row>
    <row r="66" spans="1:4" ht="12" customHeight="1" x14ac:dyDescent="0.2">
      <c r="A66" s="37"/>
      <c r="B66" s="36" t="str">
        <f>'Divize H-A'!A60</f>
        <v/>
      </c>
      <c r="C66" s="16"/>
      <c r="D66" s="16"/>
    </row>
    <row r="67" spans="1:4" ht="12" customHeight="1" x14ac:dyDescent="0.2">
      <c r="A67" s="35" t="str">
        <f>IF('Divize H-A'!C58="","",'Divize H-A'!C58)</f>
        <v/>
      </c>
      <c r="B67" s="34" t="str">
        <f>IF('Divize H-A'!D58="","",IF(LEFT('Divize H-A'!D58,1)&gt;RIGHT('Divize H-A'!D58,1),'Divize H-A'!D58,RIGHT('Divize H-A'!D58,1)&amp;":"&amp;LEFT('Divize H-A'!D58,1)))</f>
        <v/>
      </c>
      <c r="C67" s="16"/>
      <c r="D67" s="16"/>
    </row>
  </sheetData>
  <sheetProtection sheet="1" objects="1" scenarios="1"/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List19"/>
  <dimension ref="A1:F62"/>
  <sheetViews>
    <sheetView workbookViewId="0">
      <selection activeCell="A62" sqref="A62"/>
    </sheetView>
  </sheetViews>
  <sheetFormatPr defaultColWidth="9.109375" defaultRowHeight="13.2" x14ac:dyDescent="0.25"/>
  <cols>
    <col min="1" max="1" width="41.109375" style="7" customWidth="1"/>
    <col min="2" max="2" width="2.33203125" style="7" customWidth="1"/>
    <col min="3" max="3" width="44.8867187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8" t="s">
        <v>325</v>
      </c>
      <c r="C3" s="179"/>
      <c r="D3" s="179"/>
      <c r="E3" s="179"/>
      <c r="F3" s="6"/>
    </row>
    <row r="4" spans="1:6" x14ac:dyDescent="0.25">
      <c r="D4" s="32" t="s">
        <v>9</v>
      </c>
      <c r="E4" s="32" t="s">
        <v>10</v>
      </c>
    </row>
    <row r="5" spans="1:6" x14ac:dyDescent="0.25">
      <c r="A5" s="113" t="str">
        <f>B3</f>
        <v>Divize H, o 17. - 32. místo</v>
      </c>
      <c r="B5" s="9"/>
      <c r="C5" s="9"/>
      <c r="D5" s="9"/>
      <c r="E5" s="10"/>
    </row>
    <row r="6" spans="1:6" x14ac:dyDescent="0.25">
      <c r="A6" s="106"/>
      <c r="B6" s="44"/>
      <c r="C6" s="106"/>
      <c r="D6" s="45"/>
      <c r="E6" s="11"/>
    </row>
    <row r="7" spans="1:6" x14ac:dyDescent="0.25">
      <c r="A7" s="106"/>
      <c r="B7" s="44"/>
      <c r="C7" s="106"/>
      <c r="D7" s="45"/>
      <c r="E7" s="11"/>
    </row>
    <row r="8" spans="1:6" x14ac:dyDescent="0.25">
      <c r="A8" s="106"/>
      <c r="B8" s="44"/>
      <c r="C8" s="106"/>
      <c r="D8" s="45"/>
      <c r="E8" s="11"/>
    </row>
    <row r="9" spans="1:6" x14ac:dyDescent="0.25">
      <c r="A9" s="106"/>
      <c r="B9" s="44"/>
      <c r="C9" s="106"/>
      <c r="D9" s="45"/>
      <c r="E9" s="11"/>
    </row>
    <row r="10" spans="1:6" x14ac:dyDescent="0.25">
      <c r="A10" s="106"/>
      <c r="B10" s="44"/>
      <c r="C10" s="106"/>
      <c r="D10" s="45"/>
      <c r="E10" s="11"/>
    </row>
    <row r="11" spans="1:6" x14ac:dyDescent="0.25">
      <c r="A11" s="106"/>
      <c r="B11" s="44"/>
      <c r="C11" s="106"/>
      <c r="D11" s="45"/>
      <c r="E11" s="11"/>
    </row>
    <row r="12" spans="1:6" x14ac:dyDescent="0.25">
      <c r="A12" s="106"/>
      <c r="B12" s="46"/>
      <c r="C12" s="107"/>
      <c r="D12" s="45"/>
      <c r="E12" s="11"/>
    </row>
    <row r="13" spans="1:6" ht="13.8" thickBot="1" x14ac:dyDescent="0.3">
      <c r="A13" s="108"/>
      <c r="B13" s="47"/>
      <c r="C13" s="108"/>
      <c r="D13" s="48"/>
      <c r="E13" s="42"/>
    </row>
    <row r="14" spans="1:6" ht="13.8" thickTop="1" x14ac:dyDescent="0.25">
      <c r="A14" s="81" t="s">
        <v>327</v>
      </c>
      <c r="B14" s="9"/>
      <c r="C14" s="9"/>
      <c r="D14" s="13"/>
      <c r="E14" s="14"/>
    </row>
    <row r="15" spans="1:6" x14ac:dyDescent="0.25">
      <c r="A15" s="114" t="str">
        <f>IF(AND($D6="",$A6="",$C6=""),"",IF(AND($A6="",$C6&lt;&gt;""),$C6,IF(AND($A6&lt;&gt;"",$C6=""),$A6,IF(AND($A6="",$C6=""),"",IF(LEFT($D6,1)&gt;RIGHT($D6,1),$A6,$C6)))))</f>
        <v/>
      </c>
      <c r="B15" s="46"/>
      <c r="C15" s="46" t="str">
        <f>IF(AND($D7="",$A7="",$C7=""),"",IF(AND($A7="",$C7&lt;&gt;""),$C7,IF(AND($A7&lt;&gt;"",$C7=""),$A7,IF(AND($A7="",$C7=""),"",IF(LEFT($D7,1)&gt;RIGHT($D7,1),$A7,$C7)))))</f>
        <v/>
      </c>
      <c r="D15" s="45"/>
      <c r="E15" s="20"/>
    </row>
    <row r="16" spans="1:6" x14ac:dyDescent="0.25">
      <c r="A16" s="114" t="str">
        <f>IF(AND($D8="",$A8="",$C8=""),"",IF(AND($A8="",$C8&lt;&gt;""),$C8,IF(AND($A8&lt;&gt;"",$C8=""),$A8,IF(AND($A8="",$C8=""),"",IF(LEFT($D8,1)&gt;RIGHT($D8,1),$A8,$C8)))))</f>
        <v/>
      </c>
      <c r="B16" s="46"/>
      <c r="C16" s="46" t="str">
        <f>IF(AND($D9="",$A9="",$C9=""),"",IF(AND($A9="",$C9&lt;&gt;""),$C9,IF(AND($A9&lt;&gt;"",$C9=""),$A9,IF(AND($A9="",$C9=""),"",IF(LEFT($D9,1)&gt;RIGHT($D9,1),$A9,$C9)))))</f>
        <v/>
      </c>
      <c r="D16" s="45"/>
      <c r="E16" s="11"/>
    </row>
    <row r="17" spans="1:5" x14ac:dyDescent="0.25">
      <c r="A17" s="114" t="str">
        <f>IF(AND($D10="",$A10="",$C10=""),"",IF(AND($A10="",$C10&lt;&gt;""),$C10,IF(AND($A10&lt;&gt;"",$C10=""),$A10,IF(AND($A10="",$C10=""),"",IF(LEFT($D10,1)&gt;RIGHT($D10,1),$A10,$C10)))))</f>
        <v/>
      </c>
      <c r="B17" s="46"/>
      <c r="C17" s="46" t="str">
        <f>IF(AND($D11="",$A11="",$C11=""),"",IF(AND($A11="",$C11&lt;&gt;""),$C11,IF(AND($A11&lt;&gt;"",$C11=""),$A11,IF(AND($A11="",$C11=""),"",IF(LEFT($D11,1)&gt;RIGHT($D11,1),$A11,$C11)))))</f>
        <v/>
      </c>
      <c r="D17" s="45"/>
      <c r="E17" s="11"/>
    </row>
    <row r="18" spans="1:5" ht="13.8" thickBot="1" x14ac:dyDescent="0.3">
      <c r="A18" s="119" t="str">
        <f>IF(AND($D12="",$A12="",$C12=""),"",IF(AND($A12="",$C12&lt;&gt;""),$C12,IF(AND($A12&lt;&gt;"",$C12=""),$A12,IF(AND($A12="",$C12=""),"",IF(LEFT($D12,1)&gt;RIGHT($D12,1),$A12,$C12)))))</f>
        <v/>
      </c>
      <c r="B18" s="120"/>
      <c r="C18" s="120" t="str">
        <f>IF(AND($D13="",$A13="",$C13=""),"",IF(AND($A13="",$C13&lt;&gt;""),$C13,IF(AND($A13&lt;&gt;"",$C13=""),$A13,IF(AND($A13="",$C13=""),"",IF(LEFT($D13,1)&gt;RIGHT($D13,1),$A13,$C13)))))</f>
        <v/>
      </c>
      <c r="D18" s="48"/>
      <c r="E18" s="42"/>
    </row>
    <row r="19" spans="1:5" ht="13.8" thickTop="1" x14ac:dyDescent="0.25">
      <c r="A19" s="82" t="s">
        <v>326</v>
      </c>
      <c r="D19" s="118"/>
      <c r="E19" s="11"/>
    </row>
    <row r="20" spans="1:5" x14ac:dyDescent="0.25">
      <c r="A20" s="114" t="str">
        <f>IF(AND($D15="",$A15="",$C15=""),"",IF(AND($A15="",$C15&lt;&gt;""),$C15,IF(AND($A15&lt;&gt;"",$C15=""),$A15,IF(AND($A15="",$C15=""),"",IF(LEFT($D15,1)&gt;RIGHT($D15,1),$A15,$C15)))))</f>
        <v/>
      </c>
      <c r="B20" s="46"/>
      <c r="C20" s="46" t="str">
        <f>IF(AND($D16="",$A16="",$C16=""),"",IF(AND($A16="",$C16&lt;&gt;""),$C16,IF(AND($A16&lt;&gt;"",$C16=""),$A16,IF(AND($A16="",$C16=""),"",IF(LEFT($D16,1)&gt;RIGHT($D16,1),$A16,$C16)))))</f>
        <v/>
      </c>
      <c r="D20" s="45"/>
      <c r="E20" s="20"/>
    </row>
    <row r="21" spans="1:5" ht="13.8" thickBot="1" x14ac:dyDescent="0.3">
      <c r="A21" s="119" t="str">
        <f>IF(AND($D17="",$A17="",$C17=""),"",IF(AND($A17="",$C17&lt;&gt;""),$C17,IF(AND($A17&lt;&gt;"",$C17=""),$A17,IF(AND($A17="",$C17=""),"",IF(LEFT($D17,1)&gt;RIGHT($D17,1),$A17,$C17)))))</f>
        <v/>
      </c>
      <c r="B21" s="120"/>
      <c r="C21" s="120" t="str">
        <f>IF(AND($D18="",$A18="",$C18=""),"",IF(AND($A18="",$C18&lt;&gt;""),$C18,IF(AND($A18&lt;&gt;"",$C18=""),$A18,IF(AND($A18="",$C18=""),"",IF(LEFT($D18,1)&gt;RIGHT($D18,1),$A18,$C18)))))</f>
        <v/>
      </c>
      <c r="D21" s="48"/>
      <c r="E21" s="42"/>
    </row>
    <row r="22" spans="1:5" ht="13.8" thickTop="1" x14ac:dyDescent="0.25">
      <c r="A22" s="82" t="s">
        <v>328</v>
      </c>
      <c r="D22" s="118"/>
      <c r="E22" s="11"/>
    </row>
    <row r="23" spans="1:5" ht="13.8" thickBot="1" x14ac:dyDescent="0.3">
      <c r="A23" s="119" t="str">
        <f>IF($D20="","",IF(AND($A20="",$C20&lt;&gt;""),C20,IF(AND($A20&lt;&gt;"",$C20=""),A20,IF(AND($A20="",$C20=""),"",IF(LEFT($D20,1)&gt;RIGHT($D20,1),A20,C20)))))</f>
        <v/>
      </c>
      <c r="B23" s="120"/>
      <c r="C23" s="120" t="str">
        <f>IF(AND($D21="",$A21="",$C21=""),"",IF(AND($A21="",$C21&lt;&gt;""),$C21,IF(AND($A21&lt;&gt;"",$C21=""),$A21,IF(AND($A21="",$C21=""),"",IF(LEFT($D21,1)&gt;RIGHT($D21,1),$A21,$C21)))))</f>
        <v/>
      </c>
      <c r="D23" s="48"/>
      <c r="E23" s="42"/>
    </row>
    <row r="24" spans="1:5" ht="13.8" thickTop="1" x14ac:dyDescent="0.25">
      <c r="A24" s="82" t="s">
        <v>329</v>
      </c>
      <c r="D24" s="121"/>
      <c r="E24" s="11"/>
    </row>
    <row r="25" spans="1:5" ht="13.8" thickBot="1" x14ac:dyDescent="0.3">
      <c r="A25" s="119" t="str">
        <f>IF($D23="","",IF(AND($A23="",$C23&lt;&gt;""),C23,IF(AND($A23&lt;&gt;"",$C23=""),A23,IF(AND($A23="",$C23=""),"",IF(LEFT($D23,1)&gt;RIGHT($D23,1),A23,C23)))))</f>
        <v/>
      </c>
      <c r="B25" s="89"/>
      <c r="C25" s="89"/>
      <c r="D25" s="122"/>
      <c r="E25" s="42"/>
    </row>
    <row r="26" spans="1:5" ht="13.8" thickTop="1" x14ac:dyDescent="0.25">
      <c r="A26" s="82" t="s">
        <v>330</v>
      </c>
      <c r="D26" s="40"/>
      <c r="E26" s="11"/>
    </row>
    <row r="27" spans="1:5" ht="13.8" thickBot="1" x14ac:dyDescent="0.3">
      <c r="A27" s="119" t="str">
        <f>IF($D23="","",IF(AND($A23="",$C23&lt;&gt;""),C23,IF(AND($A23&lt;&gt;"",$C23=""),A23,IF(AND($A23="",$C23=""),"",IF(LEFT($D23,1)&lt;RIGHT($D23,1),A23,C23)))))</f>
        <v/>
      </c>
      <c r="B27" s="89"/>
      <c r="D27" s="122"/>
      <c r="E27" s="42"/>
    </row>
    <row r="28" spans="1:5" ht="13.8" thickTop="1" x14ac:dyDescent="0.25">
      <c r="A28" s="66" t="s">
        <v>331</v>
      </c>
      <c r="B28" s="15"/>
      <c r="C28" s="67"/>
      <c r="D28" s="40"/>
      <c r="E28" s="11"/>
    </row>
    <row r="29" spans="1:5" x14ac:dyDescent="0.25">
      <c r="A29" s="123"/>
      <c r="B29" s="124"/>
      <c r="C29" s="124"/>
      <c r="D29" s="125"/>
      <c r="E29" s="11"/>
    </row>
    <row r="30" spans="1:5" x14ac:dyDescent="0.25">
      <c r="A30" s="123"/>
      <c r="B30" s="124"/>
      <c r="C30" s="124"/>
      <c r="D30" s="125"/>
      <c r="E30" s="11"/>
    </row>
    <row r="31" spans="1:5" x14ac:dyDescent="0.25">
      <c r="A31" s="123"/>
      <c r="B31" s="124"/>
      <c r="C31" s="124"/>
      <c r="D31" s="125"/>
      <c r="E31" s="11"/>
    </row>
    <row r="32" spans="1:5" ht="13.8" thickBot="1" x14ac:dyDescent="0.3">
      <c r="A32" s="123"/>
      <c r="B32" s="126"/>
      <c r="C32" s="124"/>
      <c r="D32" s="127"/>
      <c r="E32" s="42"/>
    </row>
    <row r="33" spans="1:5" ht="13.8" thickTop="1" x14ac:dyDescent="0.25">
      <c r="A33" s="66" t="s">
        <v>332</v>
      </c>
      <c r="B33" s="15"/>
      <c r="C33" s="67"/>
      <c r="D33" s="40"/>
      <c r="E33" s="11"/>
    </row>
    <row r="34" spans="1:5" x14ac:dyDescent="0.25">
      <c r="A34" s="123"/>
      <c r="B34" s="128"/>
      <c r="C34" s="124" t="str">
        <f>IF(AND($D30="",$A30="",$C30=""),"",IF(AND($A30="",$C30&lt;&gt;""),$C30,IF(AND($A30&lt;&gt;"",$C30=""),$A30,IF(AND($A30="",$C30=""),"",IF(LEFT($D30,1)&gt;RIGHT($D30,1),$A30,$C30)))))</f>
        <v/>
      </c>
      <c r="D34" s="125"/>
      <c r="E34" s="11"/>
    </row>
    <row r="35" spans="1:5" ht="13.8" thickBot="1" x14ac:dyDescent="0.3">
      <c r="A35" s="123"/>
      <c r="B35" s="129"/>
      <c r="C35" s="124"/>
      <c r="D35" s="127"/>
      <c r="E35" s="42"/>
    </row>
    <row r="36" spans="1:5" ht="13.8" thickTop="1" x14ac:dyDescent="0.25">
      <c r="A36" s="66" t="s">
        <v>333</v>
      </c>
      <c r="B36" s="15"/>
      <c r="C36" s="67"/>
      <c r="D36" s="40"/>
      <c r="E36" s="11"/>
    </row>
    <row r="37" spans="1:5" x14ac:dyDescent="0.25">
      <c r="A37" s="123" t="str">
        <f>IF(AND($D34="",$A34="",$C34=""),"",IF(AND($A34="",$C34&lt;&gt;""),$C34,IF(AND($A34&lt;&gt;"",$C34=""),$A34,IF(AND($A34="",$C34=""),"",IF(LEFT($D34,1)&gt;RIGHT($D34,1),$A34,$C34)))))</f>
        <v/>
      </c>
      <c r="B37" s="128"/>
      <c r="C37" s="124" t="str">
        <f>IF(AND($D35="",$A35="",$C35=""),"",IF(AND($A35="",$C35&lt;&gt;""),$C35,IF(AND($A35&lt;&gt;"",$C35=""),$A35,IF(AND($A35="",$C35=""),"",IF(LEFT($D35,1)&gt;RIGHT($D35,1),$A35,$C35)))))</f>
        <v/>
      </c>
      <c r="D37" s="125"/>
      <c r="E37" s="11"/>
    </row>
    <row r="38" spans="1:5" x14ac:dyDescent="0.25">
      <c r="A38" s="100" t="s">
        <v>334</v>
      </c>
      <c r="D38" s="121"/>
      <c r="E38" s="11"/>
    </row>
    <row r="39" spans="1:5" ht="13.8" thickBot="1" x14ac:dyDescent="0.3">
      <c r="A39" s="130" t="str">
        <f>IF($D37="","",IF(AND($A37="",$C37&lt;&gt;""),C37,IF(AND($A37&lt;&gt;"",$C37=""),A37,IF(AND($A37="",$C37=""),"",IF(LEFT($D37,1)&gt;RIGHT($D37,1),A37,C37)))))</f>
        <v/>
      </c>
      <c r="B39" s="89"/>
      <c r="C39" s="89"/>
      <c r="D39" s="122"/>
      <c r="E39" s="42"/>
    </row>
    <row r="40" spans="1:5" ht="13.8" thickTop="1" x14ac:dyDescent="0.25">
      <c r="A40" s="88" t="s">
        <v>335</v>
      </c>
      <c r="D40" s="40"/>
      <c r="E40" s="118"/>
    </row>
    <row r="41" spans="1:5" ht="13.8" thickBot="1" x14ac:dyDescent="0.3">
      <c r="A41" s="130" t="str">
        <f>IF($D37="","",IF(AND($A37="",$C37&lt;&gt;""),C37,IF(AND($A37&lt;&gt;"",$C37=""),A37,IF(AND($A37="",$C37=""),"",IF(LEFT($D37,1)&lt;RIGHT($D37,1),A37,C37)))))</f>
        <v/>
      </c>
      <c r="B41" s="89"/>
      <c r="C41" s="89"/>
      <c r="D41" s="122"/>
      <c r="E41" s="144"/>
    </row>
    <row r="42" spans="1:5" ht="13.8" thickTop="1" x14ac:dyDescent="0.25">
      <c r="A42" s="88" t="s">
        <v>160</v>
      </c>
      <c r="D42" s="40"/>
      <c r="E42" s="118"/>
    </row>
    <row r="43" spans="1:5" x14ac:dyDescent="0.25">
      <c r="A43" s="123" t="str">
        <f>IF(AND($D34="",$A34="",$C34=""),"",IF(AND($A34="",$C34&lt;&gt;""),$C34,IF(AND($A34&lt;&gt;"",$C34=""),$A34,IF(AND($A34="",$C34=""),"",IF(LEFT($D34,1)&lt;RIGHT($D34,1),$A34,$C34)))))</f>
        <v/>
      </c>
      <c r="D43" s="40"/>
      <c r="E43" s="118"/>
    </row>
    <row r="44" spans="1:5" x14ac:dyDescent="0.25">
      <c r="A44" s="123" t="str">
        <f>IF(AND($D35="",$A35="",$C35=""),"",IF(AND($A35="",$C35&lt;&gt;""),$C35,IF(AND($A35&lt;&gt;"",$C35=""),$A35,IF(AND($A35="",$C35=""),"",IF(LEFT($D35,1)&lt;RIGHT($D35,1),$A35,$C35)))))</f>
        <v/>
      </c>
      <c r="D44" s="40"/>
      <c r="E44" s="118"/>
    </row>
    <row r="45" spans="1:5" x14ac:dyDescent="0.25">
      <c r="A45" s="131" t="s">
        <v>338</v>
      </c>
    </row>
    <row r="46" spans="1:5" x14ac:dyDescent="0.25">
      <c r="A46" s="132" t="str">
        <f>IF(AND($D15="",$A15="",$C15=""),"",IF(AND($A15="",$C15&lt;&gt;""),$C15,IF(AND($A15&lt;&gt;"",$C15=""),$A15,IF(AND($A15="",$C15=""),"",IF(LEFT($D15,1)&lt;RIGHT($D15,1),$A15,$C15)))))</f>
        <v/>
      </c>
      <c r="B46" s="133"/>
      <c r="C46" s="133" t="str">
        <f>IF(AND($D16="",$A16="",$C16=""),"",IF(AND($A16="",$C16&lt;&gt;""),$C16,IF(AND($A16&lt;&gt;"",$C16=""),$A16,IF(AND($A16="",$C16=""),"",IF(LEFT($D16,1)&lt;RIGHT($D16,1),$A16,$C16)))))</f>
        <v/>
      </c>
      <c r="D46" s="134"/>
      <c r="E46" s="11"/>
    </row>
    <row r="47" spans="1:5" ht="13.8" thickBot="1" x14ac:dyDescent="0.3">
      <c r="A47" s="135" t="str">
        <f>IF(AND($D17="",$A17="",$C17=""),"",IF(AND($A17="",$C17&lt;&gt;""),$C17,IF(AND($A17&lt;&gt;"",$C17=""),$A17,IF(AND($A17="",$C17=""),"",IF(LEFT($D17,1)&lt;RIGHT($D17,1),$A17,$C17)))))</f>
        <v/>
      </c>
      <c r="B47" s="136"/>
      <c r="C47" s="136" t="str">
        <f>IF(AND($D18="",$A18="",$C18=""),"",IF(AND($A18="",$C18&lt;&gt;""),$C18,IF(AND($A18&lt;&gt;"",$C18=""),$A18,IF(AND($A18="",$C18=""),"",IF(LEFT($D18,1)&lt;RIGHT($D18,1),$A18,$C18)))))</f>
        <v/>
      </c>
      <c r="D47" s="137"/>
      <c r="E47" s="42"/>
    </row>
    <row r="48" spans="1:5" ht="13.8" thickTop="1" x14ac:dyDescent="0.25">
      <c r="A48" s="88" t="s">
        <v>339</v>
      </c>
      <c r="D48" s="40"/>
      <c r="E48" s="11"/>
    </row>
    <row r="49" spans="1:5" ht="13.8" thickBot="1" x14ac:dyDescent="0.3">
      <c r="A49" s="135" t="str">
        <f>IF(AND($D46="",$A46="",$C46=""),"",IF(AND($A46="",$C46&lt;&gt;""),$C46,IF(AND($A46&lt;&gt;"",$C46=""),$A46,IF(AND($A46="",$C46=""),"",IF(LEFT($D46,1)&gt;RIGHT($D46,1),$A46,$C46)))))</f>
        <v/>
      </c>
      <c r="B49" s="136"/>
      <c r="C49" s="136" t="str">
        <f>IF(AND($D47="",$A47="",$C47=""),"",IF(AND($A47="",$C47&lt;&gt;""),$C47,IF(AND($A47&lt;&gt;"",$C47=""),$A47,IF(AND($A47="",$C47=""),"",IF(LEFT($D47,1)&gt;RIGHT($D47,1),$A47,$C47)))))</f>
        <v/>
      </c>
      <c r="D49" s="137"/>
      <c r="E49" s="42"/>
    </row>
    <row r="50" spans="1:5" ht="13.8" thickTop="1" x14ac:dyDescent="0.25">
      <c r="A50" s="82" t="s">
        <v>337</v>
      </c>
      <c r="D50" s="40"/>
      <c r="E50" s="11"/>
    </row>
    <row r="51" spans="1:5" ht="13.8" thickBot="1" x14ac:dyDescent="0.3">
      <c r="A51" s="135" t="str">
        <f>IF(AND($D49="",$A49="",$C49=""),"",IF(AND($A49="",$C49&lt;&gt;""),$C49,IF(AND($A49&lt;&gt;"",$C49=""),$A49,IF(AND($A49="",$C49=""),"",IF(LEFT($D49,1)&gt;RIGHT($D49,1),$A49,$C49)))))</f>
        <v/>
      </c>
      <c r="B51" s="136"/>
      <c r="C51" s="89"/>
      <c r="D51" s="122"/>
      <c r="E51" s="42"/>
    </row>
    <row r="52" spans="1:5" ht="13.8" thickTop="1" x14ac:dyDescent="0.25">
      <c r="A52" s="82" t="s">
        <v>340</v>
      </c>
      <c r="D52" s="40"/>
      <c r="E52" s="11"/>
    </row>
    <row r="53" spans="1:5" ht="13.8" thickBot="1" x14ac:dyDescent="0.3">
      <c r="A53" s="135" t="str">
        <f>IF(AND($D49="",$A49="",$C49=""),"",IF(AND($A49="",$C49&lt;&gt;""),$C49,IF(AND($A49&lt;&gt;"",$C49=""),$A49,IF(AND($A49="",$C49=""),"",IF(LEFT($D49,1)&lt;RIGHT($D49,1),$A49,$C49)))))</f>
        <v/>
      </c>
      <c r="B53" s="133"/>
      <c r="D53" s="40"/>
      <c r="E53" s="11"/>
    </row>
    <row r="54" spans="1:5" ht="13.8" thickTop="1" x14ac:dyDescent="0.25">
      <c r="A54" s="82"/>
      <c r="D54" s="40"/>
      <c r="E54" s="11"/>
    </row>
    <row r="55" spans="1:5" x14ac:dyDescent="0.25">
      <c r="A55" s="133" t="str">
        <f>IF(AND($D46="",$A46="",$C46=""),"",IF(AND($A46="",$C46&lt;&gt;""),$C46,IF(AND($A46&lt;&gt;"",$C46=""),$A46,IF(AND($A46="",$C46=""),"",IF(LEFT($D46,1)&lt;RIGHT($D46,1),$A46,$C46)))))</f>
        <v/>
      </c>
      <c r="B55" s="133"/>
      <c r="D55" s="40"/>
      <c r="E55" s="11"/>
    </row>
    <row r="56" spans="1:5" ht="13.8" thickBot="1" x14ac:dyDescent="0.3">
      <c r="A56" s="135" t="str">
        <f>IF(AND($D47="",$A47="",$C47=""),"",IF(AND($A47="",$C47&lt;&gt;""),$C47,IF(AND($A47&lt;&gt;"",$C47=""),$A47,IF(AND($A47="",$C47=""),"",IF(LEFT($D47,1)&lt;RIGHT($D47,1),$A47,$C47)))))</f>
        <v/>
      </c>
      <c r="B56" s="133"/>
      <c r="D56" s="40"/>
      <c r="E56" s="11"/>
    </row>
    <row r="57" spans="1:5" ht="13.8" thickTop="1" x14ac:dyDescent="0.25">
      <c r="A57" s="82" t="s">
        <v>341</v>
      </c>
      <c r="D57" s="40"/>
      <c r="E57" s="11"/>
    </row>
    <row r="58" spans="1:5" ht="13.8" thickBot="1" x14ac:dyDescent="0.3">
      <c r="A58" s="141" t="str">
        <f>IF($D20="","",IF(AND($A20="",$C20&lt;&gt;""),C20,IF(AND($A20&lt;&gt;"",$C20=""),A20,IF(AND($A20="",$C20=""),"",IF(LEFT($D20,1)&lt;RIGHT($D20,1),A20,C20)))))</f>
        <v/>
      </c>
      <c r="B58" s="141"/>
      <c r="C58" s="141" t="str">
        <f>IF(AND($D21="",$A21="",$C21=""),"",IF(AND($A21="",$C21&lt;&gt;""),$C21,IF(AND($A21&lt;&gt;"",$C21=""),$A21,IF(AND($A21="",$C21=""),"",IF(LEFT($D21,1)&lt;RIGHT($D21,1),$A21,$C21)))))</f>
        <v/>
      </c>
      <c r="D58" s="142"/>
      <c r="E58" s="42"/>
    </row>
    <row r="59" spans="1:5" ht="13.8" thickTop="1" x14ac:dyDescent="0.25">
      <c r="A59" s="88" t="s">
        <v>342</v>
      </c>
      <c r="D59" s="40"/>
      <c r="E59" s="11"/>
    </row>
    <row r="60" spans="1:5" x14ac:dyDescent="0.25">
      <c r="A60" s="138" t="str">
        <f>IF(AND($D58="",$A58="",$C58=""),"",IF(AND($A58="",$C58&lt;&gt;""),$C58,IF(AND($A58&lt;&gt;"",$C58=""),$A58,IF(AND($A58="",$C58=""),"",IF(LEFT($D58,1)&gt;RIGHT($D58,1),$A58,$C58)))))</f>
        <v/>
      </c>
      <c r="B60" s="139"/>
      <c r="C60" s="139"/>
      <c r="D60" s="140"/>
      <c r="E60" s="12"/>
    </row>
    <row r="61" spans="1:5" x14ac:dyDescent="0.25">
      <c r="A61" s="88" t="s">
        <v>336</v>
      </c>
    </row>
    <row r="62" spans="1:5" x14ac:dyDescent="0.25">
      <c r="A62" s="138" t="str">
        <f>IF(AND($D58="",$A58="",$C58=""),"",IF(AND($A58="",$C58&lt;&gt;""),$C58,IF(AND($A58&lt;&gt;"",$C58=""),$A58,IF(AND($A58="",$C58=""),"",IF(LEFT($D58,1)&lt;RIGHT($D58,1),$A58,$C58)))))</f>
        <v/>
      </c>
    </row>
  </sheetData>
  <sheetProtection sheet="1" objects="1" scenarios="1"/>
  <mergeCells count="3">
    <mergeCell ref="B1:E1"/>
    <mergeCell ref="B2:E2"/>
    <mergeCell ref="B3:E3"/>
  </mergeCells>
  <dataValidations count="1">
    <dataValidation type="list" allowBlank="1" showInputMessage="1" showErrorMessage="1" sqref="A6:A13 C6:C13" xr:uid="{00000000-0002-0000-2700-000000000000}">
      <formula1>seznam_mladsi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List42">
    <pageSetUpPr fitToPage="1"/>
  </sheetPr>
  <dimension ref="A1:D67"/>
  <sheetViews>
    <sheetView showGridLines="0" showZeros="0" workbookViewId="0">
      <selection activeCell="A6" sqref="A6"/>
    </sheetView>
  </sheetViews>
  <sheetFormatPr defaultColWidth="9.109375" defaultRowHeight="10.199999999999999" x14ac:dyDescent="0.2"/>
  <cols>
    <col min="1" max="4" width="24.5546875" style="17" customWidth="1"/>
    <col min="5" max="5" width="6.6640625" style="16" customWidth="1"/>
    <col min="6" max="6" width="15.6640625" style="16" customWidth="1"/>
    <col min="7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'Divize_H-B'!B3:E3</f>
        <v>Divize H, o 17. - 32. místo</v>
      </c>
      <c r="C4" s="177"/>
      <c r="D4" s="39"/>
    </row>
    <row r="5" spans="1:4" ht="12" customHeight="1" x14ac:dyDescent="0.25">
      <c r="A5" s="43" t="str">
        <f>'Divize_H-B'!A5</f>
        <v>Divize H, o 17. - 32. místo</v>
      </c>
    </row>
    <row r="6" spans="1:4" ht="12" customHeight="1" x14ac:dyDescent="0.2">
      <c r="A6" s="36" t="str">
        <f>IF('Divize_H-B'!A6="","",'Divize_H-B'!A6)</f>
        <v/>
      </c>
    </row>
    <row r="7" spans="1:4" ht="12" customHeight="1" x14ac:dyDescent="0.2">
      <c r="A7" s="37"/>
      <c r="B7" s="36" t="str">
        <f>'Divize_H-B'!A15</f>
        <v/>
      </c>
    </row>
    <row r="8" spans="1:4" ht="12" customHeight="1" x14ac:dyDescent="0.2">
      <c r="A8" s="35" t="str">
        <f>IF('Divize_H-B'!C6="","",'Divize_H-B'!C6)</f>
        <v/>
      </c>
      <c r="B8" s="18" t="str">
        <f>IF('Divize_H-B'!D6="","",IF(LEFT('Divize_H-B'!D6,1)&gt;RIGHT('Divize_H-B'!D6,1),'Divize_H-B'!D6,RIGHT('Divize_H-B'!D6,1)&amp;":"&amp;LEFT('Divize_H-B'!D6,1)))</f>
        <v/>
      </c>
    </row>
    <row r="9" spans="1:4" ht="12" customHeight="1" x14ac:dyDescent="0.2">
      <c r="B9" s="37"/>
      <c r="C9" s="36" t="str">
        <f>'Divize_H-B'!A20</f>
        <v/>
      </c>
    </row>
    <row r="10" spans="1:4" ht="12" customHeight="1" x14ac:dyDescent="0.2">
      <c r="A10" s="36" t="str">
        <f>IF('Divize_H-B'!A7="","",'Divize_H-B'!A7)</f>
        <v/>
      </c>
      <c r="B10" s="37"/>
      <c r="C10" s="18" t="str">
        <f>IF('Divize_H-B'!D15="","",IF(LEFT('Divize_H-B'!D15,1)&gt;RIGHT('Divize_H-B'!D15,1),'Divize_H-B'!D15,RIGHT('Divize_H-B'!D15,1)&amp;":"&amp;LEFT('Divize_H-B'!D15,1)))</f>
        <v/>
      </c>
    </row>
    <row r="11" spans="1:4" ht="12" customHeight="1" x14ac:dyDescent="0.2">
      <c r="A11" s="37"/>
      <c r="B11" s="35" t="str">
        <f>'Divize_H-B'!C15</f>
        <v/>
      </c>
      <c r="C11" s="37"/>
    </row>
    <row r="12" spans="1:4" ht="12" customHeight="1" x14ac:dyDescent="0.2">
      <c r="A12" s="35" t="str">
        <f>IF('Divize_H-B'!C7="","",'Divize_H-B'!C7)</f>
        <v/>
      </c>
      <c r="B12" s="34" t="str">
        <f>IF('Divize_H-B'!D7="","",IF(LEFT('Divize_H-B'!D7,1)&gt;RIGHT('Divize_H-B'!D7,1),'Divize_H-B'!D7,RIGHT('Divize_H-B'!D7,1)&amp;":"&amp;LEFT('Divize_H-B'!D7,1)))</f>
        <v/>
      </c>
      <c r="C12" s="37"/>
    </row>
    <row r="13" spans="1:4" ht="12" customHeight="1" x14ac:dyDescent="0.2">
      <c r="C13" s="37"/>
      <c r="D13" s="36" t="str">
        <f>'Divize_H-B'!$A$23</f>
        <v/>
      </c>
    </row>
    <row r="14" spans="1:4" ht="12" customHeight="1" x14ac:dyDescent="0.2">
      <c r="A14" s="36" t="str">
        <f>IF('Divize_H-B'!A8="","",'Divize_H-B'!A8)</f>
        <v/>
      </c>
      <c r="C14" s="37"/>
      <c r="D14" s="18" t="str">
        <f>IF('Divize_H-B'!D20="","",IF(LEFT('Divize_H-B'!D20,1)&gt;RIGHT('Divize_H-B'!D20,1),'Divize_H-B'!D20,RIGHT('Divize_H-B'!D20,1)&amp;":"&amp;LEFT('Divize_H-B'!D20,1)))</f>
        <v/>
      </c>
    </row>
    <row r="15" spans="1:4" ht="12" customHeight="1" x14ac:dyDescent="0.2">
      <c r="A15" s="37"/>
      <c r="B15" s="36" t="str">
        <f>'Divize_H-B'!A16</f>
        <v/>
      </c>
      <c r="C15" s="37"/>
      <c r="D15" s="37"/>
    </row>
    <row r="16" spans="1:4" ht="12" customHeight="1" x14ac:dyDescent="0.2">
      <c r="A16" s="35" t="str">
        <f>IF('Divize_H-B'!C8="","",'Divize_H-B'!C8)</f>
        <v/>
      </c>
      <c r="B16" s="18" t="str">
        <f>IF('Divize_H-B'!D8="","",IF(LEFT('Divize_H-B'!D8,1)&gt;RIGHT('Divize_H-B'!D8,1),'Divize_H-B'!D8,RIGHT('Divize_H-B'!D8,1)&amp;":"&amp;LEFT('Divize_H-B'!D8,1)))</f>
        <v/>
      </c>
      <c r="C16" s="37"/>
      <c r="D16" s="37"/>
    </row>
    <row r="17" spans="1:4" ht="12" customHeight="1" x14ac:dyDescent="0.2">
      <c r="B17" s="37"/>
      <c r="C17" s="35" t="str">
        <f>'Divize_H-B'!C20</f>
        <v/>
      </c>
      <c r="D17" s="37"/>
    </row>
    <row r="18" spans="1:4" ht="12" customHeight="1" x14ac:dyDescent="0.2">
      <c r="A18" s="36" t="str">
        <f>IF('Divize_H-B'!A9="","",'Divize_H-B'!A9)</f>
        <v/>
      </c>
      <c r="B18" s="37"/>
      <c r="C18" s="34" t="str">
        <f>IF('Divize_H-B'!D16="","",IF(LEFT('Divize_H-B'!D16,1)&gt;RIGHT('Divize_H-B'!D16,1),'Divize_H-B'!D16,RIGHT('Divize_H-B'!D16,1)&amp;":"&amp;LEFT('Divize_H-B'!D16,1)))</f>
        <v/>
      </c>
      <c r="D18" s="37"/>
    </row>
    <row r="19" spans="1:4" ht="12" customHeight="1" x14ac:dyDescent="0.2">
      <c r="A19" s="37"/>
      <c r="B19" s="35" t="str">
        <f>'Divize_H-B'!C16</f>
        <v/>
      </c>
      <c r="D19" s="37"/>
    </row>
    <row r="20" spans="1:4" ht="12" customHeight="1" x14ac:dyDescent="0.2">
      <c r="A20" s="35" t="str">
        <f>IF('Divize_H-B'!C9="","",'Divize_H-B'!C9)</f>
        <v/>
      </c>
      <c r="B20" s="34" t="str">
        <f>IF('Divize_H-B'!D9="","",IF(LEFT('Divize_H-B'!D9,1)&gt;RIGHT('Divize_H-B'!D9,1),'Divize_H-B'!D9,RIGHT('Divize_H-B'!D9,1)&amp;":"&amp;LEFT('Divize_H-B'!D9,1)))</f>
        <v/>
      </c>
      <c r="D20" s="37"/>
    </row>
    <row r="21" spans="1:4" ht="12" customHeight="1" x14ac:dyDescent="0.2">
      <c r="D21" s="35" t="str">
        <f>'Divize_H-B'!$A$25</f>
        <v/>
      </c>
    </row>
    <row r="22" spans="1:4" ht="12" customHeight="1" x14ac:dyDescent="0.2">
      <c r="A22" s="36" t="str">
        <f>IF('Divize_H-B'!A10="","",'Divize_H-B'!A10)</f>
        <v/>
      </c>
      <c r="C22" s="34"/>
      <c r="D22" s="22" t="str">
        <f>IF('Divize_H-B'!$D$23="","",IF(LEFT('Divize_H-B'!$D$23,1)&gt;RIGHT('Divize_H-B'!$D$23,1),'Divize_H-B'!$D$23,RIGHT('Divize_H-B'!$D$23,1)&amp;":"&amp;LEFT('Divize_H-B'!$D$23,1)))</f>
        <v/>
      </c>
    </row>
    <row r="23" spans="1:4" ht="12" customHeight="1" x14ac:dyDescent="0.2">
      <c r="A23" s="37"/>
      <c r="B23" s="36" t="str">
        <f>'Divize_H-B'!A17</f>
        <v/>
      </c>
      <c r="D23" s="37"/>
    </row>
    <row r="24" spans="1:4" ht="12" customHeight="1" x14ac:dyDescent="0.2">
      <c r="A24" s="35" t="str">
        <f>IF('Divize_H-B'!C10="","",'Divize_H-B'!C10)</f>
        <v/>
      </c>
      <c r="B24" s="18" t="str">
        <f>IF('Divize_H-B'!D10="","",IF(LEFT('Divize_H-B'!D10,1)&gt;RIGHT('Divize_H-B'!D10,1),'Divize_H-B'!D10,RIGHT('Divize_H-B'!D10,1)&amp;":"&amp;LEFT('Divize_H-B'!D10,1)))</f>
        <v/>
      </c>
      <c r="D24" s="37"/>
    </row>
    <row r="25" spans="1:4" ht="12" customHeight="1" x14ac:dyDescent="0.2">
      <c r="B25" s="37"/>
      <c r="C25" s="36" t="str">
        <f>'Divize_H-B'!A21</f>
        <v/>
      </c>
      <c r="D25" s="37"/>
    </row>
    <row r="26" spans="1:4" ht="12" customHeight="1" x14ac:dyDescent="0.2">
      <c r="A26" s="36" t="str">
        <f>IF('Divize_H-B'!A11="","",'Divize_H-B'!A11)</f>
        <v/>
      </c>
      <c r="B26" s="37"/>
      <c r="C26" s="18" t="str">
        <f>IF('Divize_H-B'!D17="","",IF(LEFT('Divize_H-B'!D17,1)&gt;RIGHT('Divize_H-B'!D17,1),'Divize_H-B'!D17,RIGHT('Divize_H-B'!D17,1)&amp;":"&amp;LEFT('Divize_H-B'!D17,1)))</f>
        <v/>
      </c>
      <c r="D26" s="37"/>
    </row>
    <row r="27" spans="1:4" ht="12" customHeight="1" x14ac:dyDescent="0.2">
      <c r="A27" s="37"/>
      <c r="B27" s="35" t="str">
        <f>'Divize_H-B'!C17</f>
        <v/>
      </c>
      <c r="C27" s="37"/>
      <c r="D27" s="37"/>
    </row>
    <row r="28" spans="1:4" ht="12" customHeight="1" x14ac:dyDescent="0.2">
      <c r="A28" s="35" t="str">
        <f>IF('Divize_H-B'!C11="","",'Divize_H-B'!C11)</f>
        <v/>
      </c>
      <c r="B28" s="34" t="str">
        <f>IF('Divize_H-B'!D11="","",IF(LEFT('Divize_H-B'!D11,1)&gt;RIGHT('Divize_H-B'!D11,1),'Divize_H-B'!D11,RIGHT('Divize_H-B'!D11,1)&amp;":"&amp;LEFT('Divize_H-B'!D11,1)))</f>
        <v/>
      </c>
      <c r="C28" s="37"/>
      <c r="D28" s="37"/>
    </row>
    <row r="29" spans="1:4" ht="12" customHeight="1" x14ac:dyDescent="0.2">
      <c r="C29" s="37"/>
      <c r="D29" s="35" t="str">
        <f>'Divize_H-B'!C23</f>
        <v/>
      </c>
    </row>
    <row r="30" spans="1:4" ht="12" customHeight="1" x14ac:dyDescent="0.2">
      <c r="A30" s="36" t="str">
        <f>IF('Divize_H-B'!A12="","",'Divize_H-B'!A12)</f>
        <v/>
      </c>
      <c r="C30" s="37"/>
      <c r="D30" s="34" t="str">
        <f>IF('Divize_H-B'!D21="","",IF(LEFT('Divize_H-B'!D21,1)&gt;RIGHT('Divize_H-B'!D21,1),'Divize_H-B'!D21,RIGHT('Divize_H-B'!D21,1)&amp;":"&amp;LEFT('Divize_H-B'!D21,1)))</f>
        <v/>
      </c>
    </row>
    <row r="31" spans="1:4" ht="12" customHeight="1" x14ac:dyDescent="0.2">
      <c r="A31" s="37"/>
      <c r="B31" s="36" t="str">
        <f>'Divize_H-B'!A18</f>
        <v/>
      </c>
      <c r="C31" s="37"/>
    </row>
    <row r="32" spans="1:4" ht="12" customHeight="1" x14ac:dyDescent="0.2">
      <c r="A32" s="35" t="str">
        <f>IF('Divize_H-B'!C12="","",'Divize_H-B'!C12)</f>
        <v/>
      </c>
      <c r="B32" s="18" t="str">
        <f>IF('Divize_H-B'!D12="","",IF(LEFT('Divize_H-B'!D12,1)&gt;RIGHT('Divize_H-B'!D12,1),'Divize_H-B'!D12,RIGHT('Divize_H-B'!D12,1)&amp;":"&amp;LEFT('Divize_H-B'!D12,1)))</f>
        <v/>
      </c>
      <c r="C32" s="37"/>
    </row>
    <row r="33" spans="1:4" ht="12" customHeight="1" x14ac:dyDescent="0.2">
      <c r="B33" s="37"/>
      <c r="C33" s="35" t="str">
        <f>'Divize_H-B'!C21</f>
        <v/>
      </c>
    </row>
    <row r="34" spans="1:4" ht="12" customHeight="1" x14ac:dyDescent="0.2">
      <c r="A34" s="36" t="str">
        <f>IF('Divize_H-B'!A13="","",'Divize_H-B'!A13)</f>
        <v/>
      </c>
      <c r="B34" s="37"/>
      <c r="C34" s="34" t="str">
        <f>IF('Divize_H-B'!D18="","",IF(LEFT('Divize_H-B'!D18,1)&gt;RIGHT('Divize_H-B'!D18,1),'Divize_H-B'!D18,RIGHT('Divize_H-B'!D18,1)&amp;":"&amp;LEFT('Divize_H-B'!D18,1)))</f>
        <v/>
      </c>
    </row>
    <row r="35" spans="1:4" ht="12" customHeight="1" x14ac:dyDescent="0.2">
      <c r="A35" s="37"/>
      <c r="B35" s="35" t="str">
        <f>'Divize_H-B'!C18</f>
        <v/>
      </c>
    </row>
    <row r="36" spans="1:4" ht="12" customHeight="1" x14ac:dyDescent="0.2">
      <c r="A36" s="35" t="str">
        <f>IF('Divize_H-B'!C13="","",'Divize_H-B'!C13)</f>
        <v/>
      </c>
      <c r="B36" s="34" t="str">
        <f>IF('Divize_H-B'!D13="","",IF(LEFT('Divize_H-B'!D13,1)&gt;RIGHT('Divize_H-B'!D13,1),'Divize_H-B'!D13,RIGHT('Divize_H-B'!D13,1)&amp;":"&amp;LEFT('Divize_H-B'!D13,1)))</f>
        <v/>
      </c>
    </row>
    <row r="37" spans="1:4" ht="12" customHeight="1" x14ac:dyDescent="0.2"/>
    <row r="38" spans="1:4" ht="12" customHeight="1" x14ac:dyDescent="0.25">
      <c r="A38" s="50" t="str">
        <f>'Divize_H-B'!A28</f>
        <v>o 25. - 32. místo</v>
      </c>
    </row>
    <row r="39" spans="1:4" ht="12" customHeight="1" x14ac:dyDescent="0.2">
      <c r="A39" s="36" t="str">
        <f>IF('Divize_H-B'!A29="","",'Divize_H-B'!A29)</f>
        <v/>
      </c>
    </row>
    <row r="40" spans="1:4" ht="12" customHeight="1" x14ac:dyDescent="0.2">
      <c r="A40" s="37"/>
      <c r="B40" s="36">
        <f>'Divize_H-B'!A34</f>
        <v>0</v>
      </c>
    </row>
    <row r="41" spans="1:4" ht="12" customHeight="1" x14ac:dyDescent="0.2">
      <c r="A41" s="35" t="str">
        <f>IF('Divize_H-B'!C29="","",'Divize_H-B'!C29)</f>
        <v/>
      </c>
      <c r="B41" s="18" t="str">
        <f>IF('Divize_H-B'!D29="","",IF(LEFT('Divize_H-B'!D29,1)&gt;RIGHT('Divize_H-B'!D29,1),'Divize_H-B'!D29,RIGHT('Divize_H-B'!D29,1)&amp;":"&amp;LEFT('Divize_H-B'!D29,1)))</f>
        <v/>
      </c>
    </row>
    <row r="42" spans="1:4" ht="12" customHeight="1" x14ac:dyDescent="0.2">
      <c r="B42" s="37"/>
      <c r="C42" s="36" t="str">
        <f>'Divize_H-B'!A37</f>
        <v/>
      </c>
    </row>
    <row r="43" spans="1:4" ht="12" customHeight="1" x14ac:dyDescent="0.2">
      <c r="A43" s="36" t="str">
        <f>IF('Divize_H-B'!A30="","",'Divize_H-B'!A30)</f>
        <v/>
      </c>
      <c r="B43" s="37"/>
      <c r="C43" s="18" t="str">
        <f>IF('Divize_H-B'!D34="","",IF(LEFT('Divize_H-B'!D34,1)&gt;RIGHT('Divize_H-B'!D34,1),'Divize_H-B'!D34,RIGHT('Divize_H-B'!D34,1)&amp;":"&amp;LEFT('Divize_H-B'!D34,1)))</f>
        <v/>
      </c>
    </row>
    <row r="44" spans="1:4" ht="12" customHeight="1" x14ac:dyDescent="0.2">
      <c r="A44" s="37"/>
      <c r="B44" s="35" t="str">
        <f>'Divize_H-B'!C34</f>
        <v/>
      </c>
      <c r="C44" s="37"/>
    </row>
    <row r="45" spans="1:4" ht="12" customHeight="1" x14ac:dyDescent="0.2">
      <c r="A45" s="35" t="str">
        <f>IF('Divize_H-B'!C30="","",'Divize_H-B'!C30)</f>
        <v/>
      </c>
      <c r="B45" s="34" t="str">
        <f>IF('Divize_H-B'!D30="","",IF(LEFT('Divize_H-B'!D30,1)&gt;RIGHT('Divize_H-B'!D30,1),'Divize_H-B'!D30,RIGHT('Divize_H-B'!D30,1)&amp;":"&amp;LEFT('Divize_H-B'!D30,1)))</f>
        <v/>
      </c>
      <c r="C45" s="37"/>
    </row>
    <row r="46" spans="1:4" ht="12" customHeight="1" x14ac:dyDescent="0.2">
      <c r="C46" s="37"/>
      <c r="D46" s="36" t="str">
        <f>'Divize_H-B'!A39</f>
        <v/>
      </c>
    </row>
    <row r="47" spans="1:4" ht="12" customHeight="1" x14ac:dyDescent="0.2">
      <c r="A47" s="36" t="str">
        <f>IF('Divize_H-B'!A31="","",'Divize_H-B'!A31)</f>
        <v/>
      </c>
      <c r="C47" s="37"/>
      <c r="D47" s="143" t="str">
        <f>IF('Divize_H-B'!$D$37="","",IF(LEFT('Divize_H-B'!$D$37,1)&gt;RIGHT('Divize_H-B'!$D$37,1),'Divize_H-B'!$D$37,RIGHT('Divize_H-B'!$D$37,1)&amp;":"&amp;LEFT('Divize_H-B'!$D$37,1)))</f>
        <v/>
      </c>
    </row>
    <row r="48" spans="1:4" ht="12" customHeight="1" x14ac:dyDescent="0.2">
      <c r="A48" s="37"/>
      <c r="B48" s="36">
        <f>'Divize_H-B'!A35</f>
        <v>0</v>
      </c>
      <c r="C48" s="37"/>
    </row>
    <row r="49" spans="1:4" ht="12" customHeight="1" x14ac:dyDescent="0.2">
      <c r="A49" s="35" t="str">
        <f>IF('Divize_H-B'!C31="","",'Divize_H-B'!C31)</f>
        <v/>
      </c>
      <c r="B49" s="18" t="str">
        <f>IF('Divize_H-B'!D31="","",IF(LEFT('Divize_H-B'!D31,1)&gt;RIGHT('Divize_H-B'!D31,1),'Divize_H-B'!D31,RIGHT('Divize_H-B'!D31,1)&amp;":"&amp;LEFT('Divize_H-B'!D31,1)))</f>
        <v/>
      </c>
      <c r="C49" s="37"/>
    </row>
    <row r="50" spans="1:4" ht="12" customHeight="1" x14ac:dyDescent="0.2">
      <c r="B50" s="37"/>
      <c r="C50" s="35" t="str">
        <f>'Divize_H-B'!C37</f>
        <v/>
      </c>
    </row>
    <row r="51" spans="1:4" ht="12" customHeight="1" x14ac:dyDescent="0.2">
      <c r="A51" s="36" t="str">
        <f>IF('Divize_H-B'!A32="","",'Divize_H-B'!A32)</f>
        <v/>
      </c>
      <c r="B51" s="37"/>
      <c r="C51" s="34" t="str">
        <f>IF('Divize_H-B'!D35="","",IF(LEFT('Divize_H-B'!D35,1)&gt;RIGHT('Divize_H-B'!D35,1),'Divize_H-B'!D35,RIGHT('Divize_H-B'!D35,1)&amp;":"&amp;LEFT('Divize_H-B'!D35,1)))</f>
        <v/>
      </c>
    </row>
    <row r="52" spans="1:4" ht="12" customHeight="1" x14ac:dyDescent="0.2">
      <c r="A52" s="37"/>
      <c r="B52" s="35">
        <f>'Divize_H-B'!C35</f>
        <v>0</v>
      </c>
    </row>
    <row r="53" spans="1:4" ht="12" customHeight="1" x14ac:dyDescent="0.2">
      <c r="A53" s="35" t="str">
        <f>IF('Divize_H-B'!C32="","",'Divize_H-B'!C32)</f>
        <v/>
      </c>
      <c r="B53" s="34" t="str">
        <f>IF('Divize_H-B'!D32="","",IF(LEFT('Divize_H-B'!D32,1)&gt;RIGHT('Divize_H-B'!D32,1),'Divize_H-B'!D32,RIGHT('Divize_H-B'!D32,1)&amp;":"&amp;LEFT('Divize_H-B'!D32,1)))</f>
        <v/>
      </c>
    </row>
    <row r="54" spans="1:4" ht="12" customHeight="1" x14ac:dyDescent="0.2"/>
    <row r="55" spans="1:4" ht="12" customHeight="1" x14ac:dyDescent="0.25">
      <c r="A55" s="50" t="str">
        <f>'Divize_H-B'!A45</f>
        <v>o 21. -24. místo</v>
      </c>
    </row>
    <row r="56" spans="1:4" ht="12" customHeight="1" x14ac:dyDescent="0.2">
      <c r="A56" s="36" t="str">
        <f>IF('Divize_H-B'!A46="","",'Divize_H-B'!A46)</f>
        <v/>
      </c>
      <c r="C56" s="34" t="str">
        <f>IF('Divize_H-B'!D75="","",IF(LEFT('Divize_H-B'!D75,1)&gt;RIGHT('Divize_H-B'!D75,1),'Divize_H-B'!D75,RIGHT('Divize_H-B'!D75,1)&amp;":"&amp;LEFT('Divize_H-B'!D75,1)))</f>
        <v/>
      </c>
      <c r="D56" s="34"/>
    </row>
    <row r="57" spans="1:4" ht="12" customHeight="1" x14ac:dyDescent="0.2">
      <c r="A57" s="37"/>
      <c r="B57" s="36" t="str">
        <f>'Divize_H-B'!A49</f>
        <v/>
      </c>
      <c r="D57" s="16"/>
    </row>
    <row r="58" spans="1:4" ht="12" customHeight="1" x14ac:dyDescent="0.2">
      <c r="A58" s="35" t="str">
        <f>IF('Divize_H-B'!C46="","",'Divize_H-B'!C46)</f>
        <v/>
      </c>
      <c r="B58" s="18" t="str">
        <f>IF('Divize_H-B'!D46="","",IF(LEFT('Divize_H-B'!D46,1)&gt;RIGHT('Divize_H-B'!D46,1),'Divize_H-B'!D46,RIGHT('Divize_H-B'!D46,1)&amp;":"&amp;LEFT('Divize_H-B'!D46,1)))</f>
        <v/>
      </c>
      <c r="D58" s="16"/>
    </row>
    <row r="59" spans="1:4" ht="12" customHeight="1" x14ac:dyDescent="0.2">
      <c r="B59" s="37"/>
      <c r="C59" s="36" t="str">
        <f>'Divize_H-B'!A51</f>
        <v/>
      </c>
      <c r="D59" s="16"/>
    </row>
    <row r="60" spans="1:4" ht="12" customHeight="1" x14ac:dyDescent="0.2">
      <c r="A60" s="36" t="str">
        <f>IF('Divize_H-B'!A47="","",'Divize_H-B'!A47)</f>
        <v/>
      </c>
      <c r="B60" s="37"/>
      <c r="C60" s="34" t="str">
        <f>IF('Divize_H-B'!D49="","",IF(LEFT('Divize_H-B'!D49,1)&gt;RIGHT('Divize_H-B'!D49,1),'Divize_H-B'!D49,RIGHT('Divize_H-B'!D49,1)&amp;":"&amp;LEFT('Divize_H-B'!D49,1)))</f>
        <v/>
      </c>
      <c r="D60" s="16"/>
    </row>
    <row r="61" spans="1:4" ht="12" customHeight="1" x14ac:dyDescent="0.2">
      <c r="A61" s="37"/>
      <c r="B61" s="35" t="str">
        <f>'Divize_H-B'!C49</f>
        <v/>
      </c>
      <c r="D61" s="16"/>
    </row>
    <row r="62" spans="1:4" ht="12" customHeight="1" x14ac:dyDescent="0.2">
      <c r="A62" s="35" t="str">
        <f>IF('Divize_H-B'!C47="","",'Divize_H-B'!C47)</f>
        <v/>
      </c>
      <c r="B62" s="34" t="str">
        <f>IF('Divize_H-B'!D47="","",IF(LEFT('Divize_H-B'!D47,1)&gt;RIGHT('Divize_H-B'!D47,1),'Divize_H-B'!D47,RIGHT('Divize_H-B'!D47,1)&amp;":"&amp;LEFT('Divize_H-B'!D47,1)))</f>
        <v/>
      </c>
      <c r="D62" s="16"/>
    </row>
    <row r="63" spans="1:4" ht="12" customHeight="1" x14ac:dyDescent="0.2">
      <c r="D63" s="16"/>
    </row>
    <row r="64" spans="1:4" ht="12" customHeight="1" x14ac:dyDescent="0.25">
      <c r="A64" s="50" t="str">
        <f>'Divize_H-B'!A57</f>
        <v>o 19.-20 místo</v>
      </c>
      <c r="C64" s="16"/>
      <c r="D64" s="16"/>
    </row>
    <row r="65" spans="1:4" ht="12" customHeight="1" x14ac:dyDescent="0.2">
      <c r="A65" s="36" t="str">
        <f>IF('Divize_H-B'!A58="","",'Divize_H-B'!A58)</f>
        <v/>
      </c>
      <c r="C65" s="16"/>
      <c r="D65" s="16"/>
    </row>
    <row r="66" spans="1:4" ht="12" customHeight="1" x14ac:dyDescent="0.2">
      <c r="A66" s="37"/>
      <c r="B66" s="36" t="str">
        <f>'Divize_H-B'!A60</f>
        <v/>
      </c>
      <c r="C66" s="16"/>
      <c r="D66" s="16"/>
    </row>
    <row r="67" spans="1:4" ht="12" customHeight="1" x14ac:dyDescent="0.2">
      <c r="A67" s="35" t="str">
        <f>IF('Divize_H-B'!C58="","",'Divize_H-B'!C58)</f>
        <v/>
      </c>
      <c r="B67" s="34" t="str">
        <f>IF('Divize_H-B'!D58="","",IF(LEFT('Divize_H-B'!D58,1)&gt;RIGHT('Divize_H-B'!D58,1),'Divize_H-B'!D58,RIGHT('Divize_H-B'!D58,1)&amp;":"&amp;LEFT('Divize_H-B'!D58,1)))</f>
        <v/>
      </c>
      <c r="C67" s="16"/>
      <c r="D67" s="16"/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95" orientation="portrait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List37"/>
  <dimension ref="A1:F25"/>
  <sheetViews>
    <sheetView workbookViewId="0">
      <selection activeCell="A6" sqref="A6"/>
    </sheetView>
  </sheetViews>
  <sheetFormatPr defaultColWidth="9.109375" defaultRowHeight="13.2" x14ac:dyDescent="0.25"/>
  <cols>
    <col min="1" max="1" width="36.44140625" style="7" customWidth="1"/>
    <col min="2" max="2" width="2.33203125" style="7" customWidth="1"/>
    <col min="3" max="3" width="34.44140625" style="7" customWidth="1"/>
    <col min="4" max="16384" width="9.109375" style="7"/>
  </cols>
  <sheetData>
    <row r="1" spans="1:6" x14ac:dyDescent="0.25">
      <c r="A1" s="32" t="s">
        <v>5</v>
      </c>
      <c r="B1" s="173" t="str">
        <f>div_A!A1</f>
        <v>9.KBT Turnov</v>
      </c>
      <c r="C1" s="174"/>
      <c r="D1" s="174"/>
      <c r="E1" s="174"/>
      <c r="F1" s="6"/>
    </row>
    <row r="2" spans="1:6" x14ac:dyDescent="0.25">
      <c r="A2" s="32" t="s">
        <v>6</v>
      </c>
      <c r="B2" s="175" t="str">
        <f>div_A!A3</f>
        <v>Turnov, 13.05.2023</v>
      </c>
      <c r="C2" s="174"/>
      <c r="D2" s="174"/>
      <c r="E2" s="174"/>
      <c r="F2" s="6"/>
    </row>
    <row r="3" spans="1:6" x14ac:dyDescent="0.25">
      <c r="A3" s="32" t="s">
        <v>7</v>
      </c>
      <c r="B3" s="178" t="s">
        <v>178</v>
      </c>
      <c r="C3" s="179"/>
      <c r="D3" s="179"/>
      <c r="E3" s="179"/>
      <c r="F3" s="6"/>
    </row>
    <row r="4" spans="1:6" ht="13.8" thickBot="1" x14ac:dyDescent="0.3">
      <c r="D4" s="83" t="s">
        <v>9</v>
      </c>
      <c r="E4" s="83" t="s">
        <v>10</v>
      </c>
    </row>
    <row r="5" spans="1:6" ht="13.8" thickTop="1" x14ac:dyDescent="0.25">
      <c r="A5" s="66" t="s">
        <v>179</v>
      </c>
      <c r="B5" s="15"/>
      <c r="C5" s="67"/>
      <c r="D5" s="40"/>
      <c r="E5" s="11"/>
    </row>
    <row r="6" spans="1:6" x14ac:dyDescent="0.25">
      <c r="A6" s="79"/>
      <c r="B6" s="51"/>
      <c r="C6" s="79"/>
      <c r="D6" s="52"/>
      <c r="E6" s="20"/>
    </row>
    <row r="7" spans="1:6" x14ac:dyDescent="0.25">
      <c r="A7" s="79"/>
      <c r="B7" s="51"/>
      <c r="C7" s="79"/>
      <c r="D7" s="52"/>
      <c r="E7" s="11"/>
    </row>
    <row r="8" spans="1:6" x14ac:dyDescent="0.25">
      <c r="A8" s="79"/>
      <c r="B8" s="51"/>
      <c r="C8" s="79"/>
      <c r="D8" s="52"/>
      <c r="E8" s="11"/>
    </row>
    <row r="9" spans="1:6" ht="13.8" thickBot="1" x14ac:dyDescent="0.3">
      <c r="A9" s="80"/>
      <c r="B9" s="53"/>
      <c r="C9" s="80"/>
      <c r="D9" s="54"/>
      <c r="E9" s="42"/>
    </row>
    <row r="10" spans="1:6" ht="13.8" thickTop="1" x14ac:dyDescent="0.25">
      <c r="A10" s="66" t="s">
        <v>31</v>
      </c>
      <c r="B10" s="15"/>
      <c r="C10" s="67"/>
      <c r="D10" s="40"/>
      <c r="E10" s="11"/>
    </row>
    <row r="11" spans="1:6" x14ac:dyDescent="0.25">
      <c r="A11" s="76"/>
      <c r="B11" s="55"/>
      <c r="C11" s="76"/>
      <c r="D11" s="56"/>
      <c r="E11" s="11"/>
    </row>
    <row r="12" spans="1:6" ht="13.8" thickBot="1" x14ac:dyDescent="0.3">
      <c r="A12" s="77"/>
      <c r="B12" s="57"/>
      <c r="C12" s="77"/>
      <c r="D12" s="58"/>
      <c r="E12" s="42"/>
    </row>
    <row r="13" spans="1:6" ht="13.8" thickTop="1" x14ac:dyDescent="0.25">
      <c r="A13" s="68" t="s">
        <v>32</v>
      </c>
      <c r="B13" s="15"/>
      <c r="C13" s="69"/>
      <c r="D13" s="40"/>
      <c r="E13" s="11"/>
    </row>
    <row r="14" spans="1:6" x14ac:dyDescent="0.25">
      <c r="A14" s="78"/>
      <c r="B14" s="59"/>
      <c r="C14" s="78"/>
      <c r="D14" s="60"/>
      <c r="E14" s="11"/>
    </row>
    <row r="15" spans="1:6" x14ac:dyDescent="0.25">
      <c r="A15" s="63"/>
      <c r="B15" s="64"/>
      <c r="C15" s="63"/>
      <c r="D15" s="40"/>
      <c r="E15" s="12"/>
    </row>
    <row r="16" spans="1:6" x14ac:dyDescent="0.25">
      <c r="A16" s="8" t="s">
        <v>8</v>
      </c>
      <c r="B16" s="9"/>
      <c r="C16" s="9"/>
      <c r="D16" s="13"/>
      <c r="E16" s="14"/>
    </row>
    <row r="17" spans="1:5" x14ac:dyDescent="0.25">
      <c r="A17" s="71" t="str">
        <f>IF(AND($D6="",$A6="",$C6=""),"",IF(AND($A6="",$C6&lt;&gt;""),$C6,IF(AND($A6&lt;&gt;"",$C6=""),$A6,IF($D6="","",IF(LEFT($D6,1)&gt;RIGHT($D6,1),$A6,$C6)))))</f>
        <v/>
      </c>
      <c r="B17" s="72"/>
      <c r="C17" s="72" t="str">
        <f>IF(AND($D7="",$A7="",$C7=""),"",IF(AND($A7="",$C7&lt;&gt;""),$C7,IF(AND($A7&lt;&gt;"",$C7=""),$A7,IF($D7="","",IF(LEFT($D7,1)&gt;RIGHT($D7,1),$A7,$C7)))))</f>
        <v/>
      </c>
      <c r="D17" s="52"/>
      <c r="E17" s="11"/>
    </row>
    <row r="18" spans="1:5" x14ac:dyDescent="0.25">
      <c r="A18" s="71" t="str">
        <f>IF(AND($D8="",$A8="",$C8=""),"",IF(AND($A8="",$C8&lt;&gt;""),$C8,IF(AND($A8&lt;&gt;"",$C8=""),$A8,IF($D8="","",IF(LEFT($D8,1)&gt;RIGHT($D8,1),$A8,$C8)))))</f>
        <v/>
      </c>
      <c r="B18" s="72"/>
      <c r="C18" s="72" t="str">
        <f>IF(AND($D9="",$A9="",$C9=""),"",IF(AND($A9="",$C9&lt;&gt;""),$C9,IF(AND($A9&lt;&gt;"",$C9=""),$A9,IF($D9="","",IF(LEFT($D9,1)&gt;RIGHT($D9,1),$A9,$C9)))))</f>
        <v/>
      </c>
      <c r="D18" s="52"/>
      <c r="E18" s="11"/>
    </row>
    <row r="19" spans="1:5" x14ac:dyDescent="0.25">
      <c r="A19" s="73" t="str">
        <f>IF(AND($D11="",$A11="",$C11=""),"",IF(AND($A11="",$C11&lt;&gt;""),$C11,IF(AND($A11&lt;&gt;"",$C11=""),$A11,IF($D11="","",IF(LEFT($D11,1)&gt;RIGHT($D11,1),$A11,$C11)))))</f>
        <v/>
      </c>
      <c r="B19" s="74"/>
      <c r="C19" s="74" t="str">
        <f>IF(AND($D12="",$A12="",$C12=""),"",IF(AND($A12="",$C12&lt;&gt;""),$C12,IF(AND($A12&lt;&gt;"",$C12=""),$A12,IF($D12="","",IF(LEFT($D12,1)&gt;RIGHT($D12,1),$A12,$C12)))))</f>
        <v/>
      </c>
      <c r="D19" s="56"/>
      <c r="E19" s="11"/>
    </row>
    <row r="20" spans="1:5" x14ac:dyDescent="0.25">
      <c r="A20" s="75" t="str">
        <f>IF($D14="","",IF(AND($A14="",$C14&lt;&gt;""),C14,IF(AND($A14&lt;&gt;"",$C14=""),A14,IF(AND($A14="",$C14=""),"",IF(LEFT($D14,1)&gt;RIGHT($D14,1),A14,C14)))))</f>
        <v/>
      </c>
      <c r="B20" s="62"/>
      <c r="C20" s="62" t="str">
        <f>IF(AND($D15="",$A15="",$C15=""),"",IF(AND($A15="",$C15&lt;&gt;""),$C15,IF(AND($A15&lt;&gt;"",$C15=""),$A15,IF(AND($A15="",$C15=""),"",IF(LEFT($D15,1)&gt;RIGHT($D15,1),$A15,$C15)))))</f>
        <v/>
      </c>
      <c r="D20" s="41"/>
      <c r="E20" s="12"/>
    </row>
    <row r="21" spans="1:5" x14ac:dyDescent="0.25">
      <c r="A21" s="81" t="s">
        <v>11</v>
      </c>
      <c r="B21" s="9"/>
      <c r="C21" s="9"/>
      <c r="D21" s="13"/>
      <c r="E21" s="14"/>
    </row>
    <row r="22" spans="1:5" x14ac:dyDescent="0.25">
      <c r="A22" s="71" t="str">
        <f>IF($D17="","",IF(AND($A17="",$C17&lt;&gt;""),C17,IF(AND($A17&lt;&gt;"",$C17=""),A17,IF(AND($A17="",$C17=""),"",IF(LEFT($D17,1)&gt;RIGHT($D17,1),A17,C17)))))</f>
        <v/>
      </c>
      <c r="B22" s="72"/>
      <c r="C22" s="72" t="str">
        <f>IF($D18="","",IF(AND($A18="",$C18&lt;&gt;""),$C18,IF(AND($A18&lt;&gt;"",$C18=""),$A18,IF(AND($A18="",$C18=""),"",IF(LEFT($D18,1)&gt;RIGHT($D18,1),$A18,$C18)))))</f>
        <v/>
      </c>
      <c r="D22" s="52"/>
      <c r="E22" s="11"/>
    </row>
    <row r="23" spans="1:5" x14ac:dyDescent="0.25">
      <c r="A23" s="70" t="str">
        <f>IF($D19="","",IF(AND($A19="",$C19&lt;&gt;""),C19,IF(AND($A19&lt;&gt;"",$C19=""),A19,IF(AND($A19="",$C19=""),"",IF(LEFT($D19,1)&gt;RIGHT($D19,1),A19,C19)))))</f>
        <v/>
      </c>
      <c r="B23" s="62"/>
      <c r="C23" s="62"/>
      <c r="D23" s="41"/>
      <c r="E23" s="12"/>
    </row>
    <row r="24" spans="1:5" x14ac:dyDescent="0.25">
      <c r="A24" s="82" t="s">
        <v>12</v>
      </c>
      <c r="B24" s="9"/>
      <c r="C24" s="9"/>
      <c r="D24" s="13"/>
      <c r="E24" s="14"/>
    </row>
    <row r="25" spans="1:5" x14ac:dyDescent="0.25">
      <c r="A25" s="65" t="str">
        <f>IF($D22="","",IF(AND($A22="",$C22&lt;&gt;""),C22,IF(AND($A22&lt;&gt;"",$C22=""),A22,IF(AND($A22="",$C22=""),"",IF(LEFT($D22,1)&gt;RIGHT($D22,1),A22,C22)))))</f>
        <v/>
      </c>
      <c r="C25" s="62"/>
      <c r="D25" s="40"/>
      <c r="E25" s="11"/>
    </row>
  </sheetData>
  <mergeCells count="3">
    <mergeCell ref="B1:E1"/>
    <mergeCell ref="B2:E2"/>
    <mergeCell ref="B3:E3"/>
  </mergeCells>
  <dataValidations count="1">
    <dataValidation type="list" allowBlank="1" showInputMessage="1" showErrorMessage="1" sqref="C14 A14 A6:A9 C6:C9 A11:A12 C11:C12" xr:uid="{00000000-0002-0000-2A00-000000000000}">
      <formula1>seznam_mladsi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List38">
    <pageSetUpPr fitToPage="1"/>
  </sheetPr>
  <dimension ref="A1:D35"/>
  <sheetViews>
    <sheetView showGridLines="0" showZeros="0" workbookViewId="0">
      <selection activeCell="B5" sqref="B5"/>
    </sheetView>
  </sheetViews>
  <sheetFormatPr defaultColWidth="9.109375" defaultRowHeight="10.199999999999999" x14ac:dyDescent="0.2"/>
  <cols>
    <col min="1" max="4" width="24.5546875" style="17" customWidth="1"/>
    <col min="5" max="5" width="6.6640625" style="16" customWidth="1"/>
    <col min="6" max="6" width="15.6640625" style="16" customWidth="1"/>
    <col min="7" max="16384" width="9.109375" style="16"/>
  </cols>
  <sheetData>
    <row r="1" spans="1:4" ht="17.25" customHeight="1" x14ac:dyDescent="0.25">
      <c r="A1" s="49" t="s">
        <v>0</v>
      </c>
      <c r="B1" s="176" t="str">
        <f>div_A!A1</f>
        <v>9.KBT Turnov</v>
      </c>
      <c r="C1" s="176"/>
    </row>
    <row r="2" spans="1:4" ht="4.5" customHeight="1" x14ac:dyDescent="0.25">
      <c r="A2" s="38"/>
      <c r="B2" s="176"/>
      <c r="C2" s="176"/>
    </row>
    <row r="3" spans="1:4" ht="13.2" x14ac:dyDescent="0.25">
      <c r="A3" s="21" t="s">
        <v>6</v>
      </c>
      <c r="B3" s="177" t="str">
        <f>div_A!A3</f>
        <v>Turnov, 13.05.2023</v>
      </c>
      <c r="C3" s="177"/>
      <c r="D3" s="33"/>
    </row>
    <row r="4" spans="1:4" s="21" customFormat="1" ht="12.75" customHeight="1" x14ac:dyDescent="0.25">
      <c r="A4" s="21" t="s">
        <v>7</v>
      </c>
      <c r="B4" s="177" t="str">
        <f>'7divize-BB'!B3:E3</f>
        <v>5. divize o 17. - 25. míso</v>
      </c>
      <c r="C4" s="177"/>
      <c r="D4" s="39"/>
    </row>
    <row r="5" spans="1:4" ht="12" customHeight="1" x14ac:dyDescent="0.2"/>
    <row r="6" spans="1:4" ht="12" customHeight="1" x14ac:dyDescent="0.25">
      <c r="A6" s="50" t="str">
        <f>'7divize-BB'!A5</f>
        <v>o 17.-25. místo</v>
      </c>
    </row>
    <row r="7" spans="1:4" ht="12" customHeight="1" x14ac:dyDescent="0.2">
      <c r="A7" s="36" t="str">
        <f>IF('7divize-BB'!A6="","",'7divize-BB'!A6)</f>
        <v/>
      </c>
    </row>
    <row r="8" spans="1:4" ht="12" customHeight="1" x14ac:dyDescent="0.2">
      <c r="A8" s="37"/>
      <c r="B8" s="36" t="str">
        <f>'7divize-BB'!A17</f>
        <v/>
      </c>
    </row>
    <row r="9" spans="1:4" ht="12" customHeight="1" x14ac:dyDescent="0.2">
      <c r="A9" s="35" t="str">
        <f>IF('7divize-BB'!C6="","",'7divize-BB'!C6)</f>
        <v/>
      </c>
      <c r="B9" s="18" t="str">
        <f>IF('7divize-BB'!D6="","",IF(LEFT('7divize-BB'!D6,1)&gt;RIGHT('7divize-BB'!D6,1),'7divize-BB'!D6,RIGHT('7divize-BB'!D6,1)&amp;":"&amp;LEFT('7divize-BB'!D6,1)))</f>
        <v/>
      </c>
    </row>
    <row r="10" spans="1:4" ht="12" customHeight="1" x14ac:dyDescent="0.2">
      <c r="B10" s="37"/>
      <c r="C10" s="36" t="str">
        <f>'7divize-BB'!A22</f>
        <v/>
      </c>
    </row>
    <row r="11" spans="1:4" ht="12" customHeight="1" x14ac:dyDescent="0.2">
      <c r="A11" s="36" t="str">
        <f>IF('7divize-BB'!A7="","",'7divize-BB'!A7)</f>
        <v/>
      </c>
      <c r="B11" s="37"/>
      <c r="C11" s="18" t="str">
        <f>IF('7divize-BB'!D17="","",IF(LEFT('7divize-BB'!D17,1)&gt;RIGHT('7divize-BB'!D17,1),'7divize-BB'!D17,RIGHT('7divize-BB'!D17,1)&amp;":"&amp;LEFT('7divize-BB'!D17,1)))</f>
        <v/>
      </c>
    </row>
    <row r="12" spans="1:4" ht="12" customHeight="1" x14ac:dyDescent="0.2">
      <c r="A12" s="37"/>
      <c r="B12" s="35" t="str">
        <f>'7divize-BB'!C17</f>
        <v/>
      </c>
      <c r="C12" s="37"/>
    </row>
    <row r="13" spans="1:4" ht="12" customHeight="1" x14ac:dyDescent="0.2">
      <c r="A13" s="35" t="str">
        <f>IF('7divize-BB'!C7="","",'7divize-BB'!C7)</f>
        <v/>
      </c>
      <c r="B13" s="34" t="str">
        <f>IF('7divize-BB'!D7="","",IF(LEFT('7divize-BB'!D7,1)&gt;RIGHT('7divize-BB'!D7,1),'7divize-BB'!D7,RIGHT('7divize-BB'!D7,1)&amp;":"&amp;LEFT('7divize-BB'!D7,1)))</f>
        <v/>
      </c>
      <c r="C13" s="37"/>
    </row>
    <row r="14" spans="1:4" ht="12" customHeight="1" x14ac:dyDescent="0.2">
      <c r="C14" s="37"/>
      <c r="D14" s="36" t="str">
        <f>'7divize-BB'!A25</f>
        <v/>
      </c>
    </row>
    <row r="15" spans="1:4" ht="12" customHeight="1" x14ac:dyDescent="0.2">
      <c r="A15" s="36" t="str">
        <f>IF('7divize-BB'!A8="","",'7divize-BB'!A8)</f>
        <v/>
      </c>
      <c r="C15" s="37"/>
      <c r="D15" s="34" t="str">
        <f>IF('7divize-BB'!D22="","",IF(LEFT('7divize-BB'!D22,1)&gt;RIGHT('7divize-BB'!D22,1),'7divize-BB'!D22,RIGHT('7divize-BB'!D22,1)&amp;":"&amp;LEFT('7divize-BB'!D22,1)))</f>
        <v/>
      </c>
    </row>
    <row r="16" spans="1:4" ht="12" customHeight="1" x14ac:dyDescent="0.2">
      <c r="A16" s="37"/>
      <c r="B16" s="36" t="str">
        <f>'7divize-BB'!A18</f>
        <v/>
      </c>
      <c r="C16" s="37"/>
    </row>
    <row r="17" spans="1:4" ht="12" customHeight="1" x14ac:dyDescent="0.2">
      <c r="A17" s="35" t="str">
        <f>IF('7divize-BB'!C8="","",'7divize-BB'!C8)</f>
        <v/>
      </c>
      <c r="B17" s="18" t="str">
        <f>IF('7divize-BB'!D8="","",IF(LEFT('7divize-BB'!D8,1)&gt;RIGHT('7divize-BB'!D8,1),'7divize-BB'!D8,RIGHT('7divize-BB'!D8,1)&amp;":"&amp;LEFT('7divize-BB'!D8,1)))</f>
        <v/>
      </c>
      <c r="C17" s="37"/>
    </row>
    <row r="18" spans="1:4" ht="12" customHeight="1" x14ac:dyDescent="0.2">
      <c r="B18" s="37"/>
      <c r="C18" s="35" t="str">
        <f>'7divize-BB'!C22</f>
        <v/>
      </c>
    </row>
    <row r="19" spans="1:4" ht="12" customHeight="1" x14ac:dyDescent="0.2">
      <c r="A19" s="36" t="str">
        <f>IF('7divize-BB'!A9="","",'7divize-BB'!A9)</f>
        <v/>
      </c>
      <c r="B19" s="37"/>
      <c r="C19" s="34" t="str">
        <f>IF('7divize-BB'!D18="","",IF(LEFT('7divize-BB'!D18,1)&gt;RIGHT('7divize-BB'!D18,1),'7divize-BB'!D18,RIGHT('7divize-BB'!D18,1)&amp;":"&amp;LEFT('7divize-BB'!D18,1)))</f>
        <v/>
      </c>
    </row>
    <row r="20" spans="1:4" ht="12" customHeight="1" x14ac:dyDescent="0.2">
      <c r="A20" s="37"/>
      <c r="B20" s="35" t="str">
        <f>'7divize-BB'!C18</f>
        <v/>
      </c>
    </row>
    <row r="21" spans="1:4" ht="12" customHeight="1" x14ac:dyDescent="0.2">
      <c r="A21" s="35" t="str">
        <f>IF('7divize-BB'!C9="","",'7divize-BB'!C9)</f>
        <v/>
      </c>
      <c r="B21" s="34" t="str">
        <f>IF('7divize-BB'!D9="","",IF(LEFT('7divize-BB'!D9,1)&gt;RIGHT('7divize-BB'!D9,1),'7divize-BB'!D9,RIGHT('7divize-BB'!D9,1)&amp;":"&amp;LEFT('7divize-BB'!D9,1)))</f>
        <v/>
      </c>
    </row>
    <row r="22" spans="1:4" ht="12" customHeight="1" x14ac:dyDescent="0.2"/>
    <row r="23" spans="1:4" ht="12" customHeight="1" x14ac:dyDescent="0.25">
      <c r="A23" s="50" t="str">
        <f>'7divize-BB'!A10</f>
        <v>o 21.-24 místo</v>
      </c>
    </row>
    <row r="24" spans="1:4" ht="12" customHeight="1" x14ac:dyDescent="0.2">
      <c r="A24" s="36" t="str">
        <f>IF('7divize-BB'!A11="","",'7divize-BB'!A11)</f>
        <v/>
      </c>
      <c r="C24" s="34" t="str">
        <f>IF('7divize-BB'!D51="","",IF(LEFT('7divize-BB'!D51,1)&gt;RIGHT('7divize-BB'!D51,1),'7divize-BB'!D51,RIGHT('7divize-BB'!D51,1)&amp;":"&amp;LEFT('7divize-BB'!D51,1)))</f>
        <v/>
      </c>
      <c r="D24" s="34"/>
    </row>
    <row r="25" spans="1:4" ht="12" customHeight="1" x14ac:dyDescent="0.2">
      <c r="A25" s="37"/>
      <c r="B25" s="36" t="str">
        <f>'7divize-BB'!A19</f>
        <v/>
      </c>
      <c r="D25" s="16"/>
    </row>
    <row r="26" spans="1:4" ht="12" customHeight="1" x14ac:dyDescent="0.2">
      <c r="A26" s="35" t="str">
        <f>IF('7divize-BB'!C11="","",'7divize-BB'!C11)</f>
        <v/>
      </c>
      <c r="B26" s="18" t="str">
        <f>IF('7divize-BB'!D11="","",IF(LEFT('7divize-BB'!D11,1)&gt;RIGHT('7divize-BB'!D11,1),'7divize-BB'!D11,RIGHT('7divize-BB'!D11,1)&amp;":"&amp;LEFT('7divize-BB'!D11,1)))</f>
        <v/>
      </c>
      <c r="D26" s="16"/>
    </row>
    <row r="27" spans="1:4" ht="12" customHeight="1" x14ac:dyDescent="0.2">
      <c r="B27" s="37"/>
      <c r="C27" s="36" t="str">
        <f>'7divize-BB'!A23</f>
        <v/>
      </c>
      <c r="D27" s="16"/>
    </row>
    <row r="28" spans="1:4" ht="12" customHeight="1" x14ac:dyDescent="0.2">
      <c r="A28" s="36" t="str">
        <f>IF('7divize-BB'!A12="","",'7divize-BB'!A12)</f>
        <v/>
      </c>
      <c r="B28" s="37"/>
      <c r="C28" s="34" t="str">
        <f>IF('7divize-BB'!D19="","",IF(LEFT('7divize-BB'!D19,1)&gt;RIGHT('7divize-BB'!D19,1),'7divize-BB'!D19,RIGHT('7divize-BB'!D19,1)&amp;":"&amp;LEFT('7divize-BB'!D19,1)))</f>
        <v/>
      </c>
      <c r="D28" s="16"/>
    </row>
    <row r="29" spans="1:4" ht="12" customHeight="1" x14ac:dyDescent="0.2">
      <c r="A29" s="37"/>
      <c r="B29" s="35" t="str">
        <f>'7divize-BB'!C19</f>
        <v/>
      </c>
      <c r="D29" s="16"/>
    </row>
    <row r="30" spans="1:4" ht="12" customHeight="1" x14ac:dyDescent="0.2">
      <c r="A30" s="35" t="str">
        <f>IF('7divize-BB'!C12="","",'7divize-BB'!C12)</f>
        <v/>
      </c>
      <c r="B30" s="34" t="str">
        <f>IF('7divize-BB'!D12="","",IF(LEFT('7divize-BB'!D12,1)&gt;RIGHT('7divize-BB'!D12,1),'7divize-BB'!D12,RIGHT('7divize-BB'!D12,1)&amp;":"&amp;LEFT('7divize-BB'!D12,1)))</f>
        <v/>
      </c>
      <c r="D30" s="16"/>
    </row>
    <row r="31" spans="1:4" ht="12" customHeight="1" x14ac:dyDescent="0.2">
      <c r="D31" s="16"/>
    </row>
    <row r="32" spans="1:4" ht="12" customHeight="1" x14ac:dyDescent="0.25">
      <c r="A32" s="50" t="str">
        <f>'7divize-BB'!A13</f>
        <v>o 19.-20. místo</v>
      </c>
      <c r="C32" s="16"/>
      <c r="D32" s="16"/>
    </row>
    <row r="33" spans="1:4" ht="12" customHeight="1" x14ac:dyDescent="0.2">
      <c r="A33" s="36" t="str">
        <f>IF('7divize-BB'!A14="","",'7divize-BB'!A14)</f>
        <v/>
      </c>
      <c r="C33" s="16"/>
      <c r="D33" s="16"/>
    </row>
    <row r="34" spans="1:4" ht="12" customHeight="1" x14ac:dyDescent="0.2">
      <c r="A34" s="37"/>
      <c r="B34" s="36" t="str">
        <f>'7divize-BB'!A20</f>
        <v/>
      </c>
      <c r="C34" s="16"/>
      <c r="D34" s="16"/>
    </row>
    <row r="35" spans="1:4" ht="12" customHeight="1" x14ac:dyDescent="0.2">
      <c r="A35" s="35" t="str">
        <f>IF('7divize-BB'!C14="","",'7divize-BB'!C14)</f>
        <v/>
      </c>
      <c r="B35" s="34" t="str">
        <f>IF('7divize-BB'!D14="","",IF(LEFT('7divize-BB'!D14,1)&gt;RIGHT('7divize-BB'!D14,1),'7divize-BB'!D14,RIGHT('7divize-BB'!D14,1)&amp;":"&amp;LEFT('7divize-BB'!D14,1)))</f>
        <v/>
      </c>
      <c r="C35" s="16"/>
      <c r="D35" s="16"/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List39"/>
  <dimension ref="A1"/>
  <sheetViews>
    <sheetView workbookViewId="0"/>
  </sheetViews>
  <sheetFormatPr defaultRowHeight="13.2" x14ac:dyDescent="0.25"/>
  <sheetData/>
  <phoneticPr fontId="8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2">
    <pageSetUpPr fitToPage="1"/>
  </sheetPr>
  <dimension ref="A1:J27"/>
  <sheetViews>
    <sheetView showGridLines="0" workbookViewId="0">
      <selection activeCell="H26" sqref="H26"/>
    </sheetView>
  </sheetViews>
  <sheetFormatPr defaultColWidth="9.109375" defaultRowHeight="13.2" x14ac:dyDescent="0.25"/>
  <cols>
    <col min="1" max="1" width="3.6640625" style="3" customWidth="1"/>
    <col min="2" max="2" width="23.6640625" style="19" customWidth="1"/>
    <col min="3" max="3" width="29.88671875" style="19" customWidth="1"/>
    <col min="4" max="8" width="5.109375" style="4" customWidth="1"/>
    <col min="9" max="10" width="4.5546875" style="3" customWidth="1"/>
    <col min="11" max="11" width="7.33203125" style="3" customWidth="1"/>
    <col min="12" max="16384" width="9.109375" style="3"/>
  </cols>
  <sheetData>
    <row r="1" spans="1:10" s="5" customFormat="1" ht="17.25" customHeight="1" x14ac:dyDescent="0.25">
      <c r="A1" s="171" t="str">
        <f>div_A!A1</f>
        <v>9.KBT Turnov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9" customHeight="1" x14ac:dyDescent="0.25">
      <c r="A2" s="1"/>
      <c r="I2" s="2"/>
      <c r="J2" s="2"/>
    </row>
    <row r="3" spans="1:10" s="5" customFormat="1" ht="15" x14ac:dyDescent="0.25">
      <c r="A3" s="172" t="str">
        <f>div_A!A3</f>
        <v>Turnov, 13.05.2023</v>
      </c>
      <c r="B3" s="172"/>
      <c r="C3" s="172"/>
      <c r="D3" s="172"/>
      <c r="E3" s="23"/>
      <c r="F3" s="61"/>
      <c r="G3" s="23"/>
      <c r="H3" s="23"/>
      <c r="I3" s="25"/>
    </row>
    <row r="4" spans="1:10" s="5" customFormat="1" ht="15.6" x14ac:dyDescent="0.3">
      <c r="A4" s="170" t="s">
        <v>296</v>
      </c>
      <c r="B4" s="170"/>
      <c r="C4" s="170"/>
      <c r="D4" s="23"/>
      <c r="E4" s="23"/>
      <c r="F4" s="23"/>
      <c r="G4" s="23"/>
      <c r="H4" s="23"/>
    </row>
    <row r="5" spans="1:10" s="5" customFormat="1" ht="15" x14ac:dyDescent="0.25">
      <c r="A5" s="26"/>
      <c r="B5" s="30" t="s">
        <v>18</v>
      </c>
      <c r="C5" s="30" t="s">
        <v>1</v>
      </c>
      <c r="D5" s="26">
        <v>1</v>
      </c>
      <c r="E5" s="26">
        <v>2</v>
      </c>
      <c r="F5" s="26">
        <v>3</v>
      </c>
      <c r="G5" s="26">
        <v>4</v>
      </c>
      <c r="H5" s="26" t="s">
        <v>13</v>
      </c>
      <c r="I5" s="26" t="s">
        <v>2</v>
      </c>
      <c r="J5" s="26" t="s">
        <v>3</v>
      </c>
    </row>
    <row r="6" spans="1:10" s="5" customFormat="1" ht="15" x14ac:dyDescent="0.25">
      <c r="A6" s="26">
        <v>1</v>
      </c>
      <c r="B6" s="167" t="s">
        <v>427</v>
      </c>
      <c r="C6" s="168"/>
      <c r="D6" s="28" t="s">
        <v>4</v>
      </c>
      <c r="E6" s="29" t="s">
        <v>406</v>
      </c>
      <c r="F6" s="29" t="s">
        <v>406</v>
      </c>
      <c r="G6" s="29" t="s">
        <v>406</v>
      </c>
      <c r="H6" s="29"/>
      <c r="I6" s="26">
        <f>IF(B6="",0,IF(E6="",0,IF(OR(LEFT(E6,1)="w",VALUE(LEFT(E6,1))&gt;VALUE(RIGHT(E6,1))),2,IF(OR(VALUE(LEFT(E6,1))&lt;VALUE(RIGHT(E6,1))),1,0)))+IF(F6="",0,IF(OR(LEFT(F6,1)="w",VALUE(LEFT(F6,1))&gt;VALUE(RIGHT(F6,1))),2,IF(OR(VALUE(LEFT(F6,1))&lt;VALUE(RIGHT(F6,1))),1,0)))+IF(G6="",0,IF(OR(LEFT(G6,1)="w",VALUE(LEFT(G6,1))&gt;VALUE(RIGHT(G6,1))),2,IF(OR(VALUE(LEFT(G6,1))&lt;VALUE(RIGHT(G6,1))),1,0))))</f>
        <v>6</v>
      </c>
      <c r="J6" s="27">
        <f>IF(I6=0,"",RANK(I6,$I$6:$I$9))</f>
        <v>1</v>
      </c>
    </row>
    <row r="7" spans="1:10" s="5" customFormat="1" ht="15" x14ac:dyDescent="0.25">
      <c r="A7" s="26">
        <v>2</v>
      </c>
      <c r="B7" s="167" t="s">
        <v>428</v>
      </c>
      <c r="C7" s="168"/>
      <c r="D7" s="26" t="str">
        <f>RIGHT(E6,1)&amp;":"&amp;LEFT(E6,1)</f>
        <v>0:3</v>
      </c>
      <c r="E7" s="28" t="s">
        <v>4</v>
      </c>
      <c r="F7" s="29" t="s">
        <v>411</v>
      </c>
      <c r="G7" s="29" t="s">
        <v>408</v>
      </c>
      <c r="H7" s="29"/>
      <c r="I7" s="26">
        <f>IF(B7="",0,IF(D7=":",0,IF(OR(LEFT(D7,1)="w",VALUE(LEFT(D7,1))&gt;VALUE(RIGHT(D7,1))),2,IF(OR(VALUE(LEFT(D7,1))&lt;VALUE(RIGHT(D7,1))),1,0)))+IF(F7="",0,IF(OR(LEFT(F7,1)="w",VALUE(LEFT(F7,1))&gt;VALUE(RIGHT(F7,1))),2,IF(OR(VALUE(LEFT(F7,1))&lt;VALUE(RIGHT(F7,1))),1,0)))+IF(G7="",0,IF(OR(LEFT(G7,1)="w",VALUE(LEFT(G7,1))&gt;VALUE(RIGHT(G7,1))),2,IF(OR(VALUE(LEFT(G7,1))&lt;VALUE(RIGHT(G7,1))),1,0))))</f>
        <v>4</v>
      </c>
      <c r="J7" s="27">
        <f>IF(I7=0,"",RANK(I7,$I$6:$I$9))</f>
        <v>3</v>
      </c>
    </row>
    <row r="8" spans="1:10" s="5" customFormat="1" ht="15" x14ac:dyDescent="0.25">
      <c r="A8" s="26">
        <v>3</v>
      </c>
      <c r="B8" s="167" t="s">
        <v>429</v>
      </c>
      <c r="C8" s="168"/>
      <c r="D8" s="26" t="str">
        <f>RIGHT(F6,1)&amp;":"&amp;LEFT(F6,1)</f>
        <v>0:3</v>
      </c>
      <c r="E8" s="26" t="str">
        <f>RIGHT(F7,1)&amp;":"&amp;LEFT(F7,1)</f>
        <v>2:3</v>
      </c>
      <c r="F8" s="28" t="s">
        <v>4</v>
      </c>
      <c r="G8" s="29" t="s">
        <v>408</v>
      </c>
      <c r="H8" s="29"/>
      <c r="I8" s="26">
        <f>IF(B8="",0,IF(D8=":",0,IF(OR(LEFT(D8,1)="w",VALUE(LEFT(D8,1))&gt;VALUE(RIGHT(D8,1))),2,IF(OR(VALUE(LEFT(D8,1))&lt;VALUE(RIGHT(D8,1))),1,0)))+IF(E8=":",0,IF(OR(LEFT(E8,1)="w",VALUE(LEFT(E8,1))&gt;VALUE(RIGHT(E8,1))),2,IF(OR(VALUE(LEFT(E8,1))&lt;VALUE(RIGHT(E8,1))),1,0)))+IF(G8="",0,IF(OR(LEFT(G8,1)="w",VALUE(LEFT(G8,1))&gt;VALUE(RIGHT(G8,1))),2,IF(OR(VALUE(LEFT(G8,1))&lt;VALUE(RIGHT(G8,1))),1,0))))</f>
        <v>3</v>
      </c>
      <c r="J8" s="27">
        <f>IF(I8=0,"",RANK(I8,$I$6:$I$9))</f>
        <v>4</v>
      </c>
    </row>
    <row r="9" spans="1:10" s="5" customFormat="1" ht="15" x14ac:dyDescent="0.25">
      <c r="A9" s="26">
        <v>4</v>
      </c>
      <c r="B9" s="167" t="s">
        <v>430</v>
      </c>
      <c r="C9" s="168"/>
      <c r="D9" s="26" t="str">
        <f>RIGHT(G6,1)&amp;":"&amp;LEFT(G6,1)</f>
        <v>0:3</v>
      </c>
      <c r="E9" s="26" t="str">
        <f>RIGHT(G7,1)&amp;":"&amp;LEFT(G7,1)</f>
        <v>3:0</v>
      </c>
      <c r="F9" s="26" t="str">
        <f>RIGHT(G8,1)&amp;":"&amp;LEFT(G8,1)</f>
        <v>3:0</v>
      </c>
      <c r="G9" s="28" t="s">
        <v>4</v>
      </c>
      <c r="H9" s="28"/>
      <c r="I9" s="26">
        <f>IF(B9="",0,IF(D9=":",0,IF(OR(LEFT(D9,1)="w",VALUE(LEFT(D9,1))&gt;VALUE(RIGHT(D9,1))),2,IF(OR(VALUE(LEFT(D9,1))&lt;VALUE(RIGHT(D9,1))),1,0)))+IF(E9=":",0,IF(OR(LEFT(E9,1)="w",VALUE(LEFT(E9,1))&gt;VALUE(RIGHT(E9,1))),2,IF(OR(VALUE(LEFT(E9,1))&lt;VALUE(RIGHT(E9,1))),1,0)))+IF(F9=":",0,IF(OR(LEFT(F9,1)="w",VALUE(LEFT(F9,1))&gt;VALUE(RIGHT(F9,1))),2,IF(OR(VALUE(LEFT(F9,1))&lt;VALUE(RIGHT(F9,1))),1,0))))</f>
        <v>5</v>
      </c>
      <c r="J9" s="27">
        <f>IF(I9=0,"",RANK(I9,$I$6:$I$9))</f>
        <v>2</v>
      </c>
    </row>
    <row r="10" spans="1:10" s="5" customFormat="1" ht="20.100000000000001" customHeight="1" x14ac:dyDescent="0.25">
      <c r="B10" s="31"/>
      <c r="C10" s="31"/>
      <c r="D10" s="23"/>
      <c r="E10" s="23"/>
      <c r="F10" s="23"/>
      <c r="G10" s="23"/>
      <c r="H10" s="23"/>
    </row>
    <row r="11" spans="1:10" s="5" customFormat="1" ht="15" x14ac:dyDescent="0.25">
      <c r="A11" s="26"/>
      <c r="B11" s="30" t="s">
        <v>19</v>
      </c>
      <c r="C11" s="30" t="s">
        <v>1</v>
      </c>
      <c r="D11" s="26">
        <v>1</v>
      </c>
      <c r="E11" s="26">
        <v>2</v>
      </c>
      <c r="F11" s="26">
        <v>3</v>
      </c>
      <c r="G11" s="26">
        <v>4</v>
      </c>
      <c r="H11" s="26" t="s">
        <v>13</v>
      </c>
      <c r="I11" s="26" t="s">
        <v>2</v>
      </c>
      <c r="J11" s="26" t="s">
        <v>3</v>
      </c>
    </row>
    <row r="12" spans="1:10" s="5" customFormat="1" ht="15" x14ac:dyDescent="0.25">
      <c r="A12" s="26">
        <v>1</v>
      </c>
      <c r="B12" s="167" t="s">
        <v>431</v>
      </c>
      <c r="C12" s="168"/>
      <c r="D12" s="28" t="s">
        <v>4</v>
      </c>
      <c r="E12" s="29" t="s">
        <v>406</v>
      </c>
      <c r="F12" s="29" t="s">
        <v>409</v>
      </c>
      <c r="G12" s="29" t="s">
        <v>406</v>
      </c>
      <c r="H12" s="29" t="s">
        <v>508</v>
      </c>
      <c r="I12" s="26">
        <f>IF(B12="",0,IF(E12="",0,IF(OR(LEFT(E12,1)="w",VALUE(LEFT(E12,1))&gt;VALUE(RIGHT(E12,1))),2,IF(OR(VALUE(LEFT(E12,1))&lt;VALUE(RIGHT(E12,1))),1,0)))+IF(F12="",0,IF(OR(LEFT(F12,1)="w",VALUE(LEFT(F12,1))&gt;VALUE(RIGHT(F12,1))),2,IF(OR(VALUE(LEFT(F12,1))&lt;VALUE(RIGHT(F12,1))),1,0)))+IF(G12="",0,IF(OR(LEFT(G12,1)="w",VALUE(LEFT(G12,1))&gt;VALUE(RIGHT(G12,1))),2,IF(OR(VALUE(LEFT(G12,1))&lt;VALUE(RIGHT(G12,1))),1,0))))</f>
        <v>5</v>
      </c>
      <c r="J12" s="27">
        <f>IF(I12=0,"",RANK(I12,$I$12:$I$15))</f>
        <v>1</v>
      </c>
    </row>
    <row r="13" spans="1:10" s="5" customFormat="1" ht="15" x14ac:dyDescent="0.25">
      <c r="A13" s="26">
        <v>2</v>
      </c>
      <c r="B13" s="167" t="s">
        <v>432</v>
      </c>
      <c r="C13" s="168"/>
      <c r="D13" s="26" t="str">
        <f>RIGHT(E12,1)&amp;":"&amp;LEFT(E12,1)</f>
        <v>0:3</v>
      </c>
      <c r="E13" s="28" t="s">
        <v>4</v>
      </c>
      <c r="F13" s="29" t="s">
        <v>410</v>
      </c>
      <c r="G13" s="29" t="s">
        <v>410</v>
      </c>
      <c r="H13" s="29" t="s">
        <v>509</v>
      </c>
      <c r="I13" s="26">
        <f>IF(B13="",0,IF(D13=":",0,IF(OR(LEFT(D13,1)="w",VALUE(LEFT(D13,1))&gt;VALUE(RIGHT(D13,1))),2,IF(OR(VALUE(LEFT(D13,1))&lt;VALUE(RIGHT(D13,1))),1,0)))+IF(F13="",0,IF(OR(LEFT(F13,1)="w",VALUE(LEFT(F13,1))&gt;VALUE(RIGHT(F13,1))),2,IF(OR(VALUE(LEFT(F13,1))&lt;VALUE(RIGHT(F13,1))),1,0)))+IF(G13="",0,IF(OR(LEFT(G13,1)="w",VALUE(LEFT(G13,1))&gt;VALUE(RIGHT(G13,1))),2,IF(OR(VALUE(LEFT(G13,1))&lt;VALUE(RIGHT(G13,1))),1,0))))</f>
        <v>5</v>
      </c>
      <c r="J13" s="27">
        <v>3</v>
      </c>
    </row>
    <row r="14" spans="1:10" s="5" customFormat="1" ht="15" x14ac:dyDescent="0.25">
      <c r="A14" s="26">
        <v>3</v>
      </c>
      <c r="B14" s="167" t="s">
        <v>433</v>
      </c>
      <c r="C14" s="168"/>
      <c r="D14" s="26" t="str">
        <f>RIGHT(F12,1)&amp;":"&amp;LEFT(F12,1)</f>
        <v>3:2</v>
      </c>
      <c r="E14" s="26" t="str">
        <f>RIGHT(F13,1)&amp;":"&amp;LEFT(F13,1)</f>
        <v>1:3</v>
      </c>
      <c r="F14" s="28" t="s">
        <v>4</v>
      </c>
      <c r="G14" s="29" t="s">
        <v>411</v>
      </c>
      <c r="H14" s="29" t="s">
        <v>510</v>
      </c>
      <c r="I14" s="26">
        <f>IF(B14="",0,IF(D14=":",0,IF(OR(LEFT(D14,1)="w",VALUE(LEFT(D14,1))&gt;VALUE(RIGHT(D14,1))),2,IF(OR(VALUE(LEFT(D14,1))&lt;VALUE(RIGHT(D14,1))),1,0)))+IF(E14=":",0,IF(OR(LEFT(E14,1)="w",VALUE(LEFT(E14,1))&gt;VALUE(RIGHT(E14,1))),2,IF(OR(VALUE(LEFT(E14,1))&lt;VALUE(RIGHT(E14,1))),1,0)))+IF(G14="",0,IF(OR(LEFT(G14,1)="w",VALUE(LEFT(G14,1))&gt;VALUE(RIGHT(G14,1))),2,IF(OR(VALUE(LEFT(G14,1))&lt;VALUE(RIGHT(G14,1))),1,0))))</f>
        <v>5</v>
      </c>
      <c r="J14" s="27">
        <v>2</v>
      </c>
    </row>
    <row r="15" spans="1:10" s="5" customFormat="1" ht="15" x14ac:dyDescent="0.25">
      <c r="A15" s="26">
        <v>4</v>
      </c>
      <c r="B15" s="167" t="s">
        <v>434</v>
      </c>
      <c r="C15" s="168"/>
      <c r="D15" s="26" t="str">
        <f>RIGHT(G12,1)&amp;":"&amp;LEFT(G12,1)</f>
        <v>0:3</v>
      </c>
      <c r="E15" s="26" t="str">
        <f>RIGHT(G13,1)&amp;":"&amp;LEFT(G13,1)</f>
        <v>1:3</v>
      </c>
      <c r="F15" s="26" t="str">
        <f>RIGHT(G14,1)&amp;":"&amp;LEFT(G14,1)</f>
        <v>2:3</v>
      </c>
      <c r="G15" s="28" t="s">
        <v>4</v>
      </c>
      <c r="H15" s="28"/>
      <c r="I15" s="26">
        <f>IF(B15="",0,IF(D15=":",0,IF(OR(LEFT(D15,1)="w",VALUE(LEFT(D15,1))&gt;VALUE(RIGHT(D15,1))),2,IF(OR(VALUE(LEFT(D15,1))&lt;VALUE(RIGHT(D15,1))),1,0)))+IF(E15=":",0,IF(OR(LEFT(E15,1)="w",VALUE(LEFT(E15,1))&gt;VALUE(RIGHT(E15,1))),2,IF(OR(VALUE(LEFT(E15,1))&lt;VALUE(RIGHT(E15,1))),1,0)))+IF(F15=":",0,IF(OR(LEFT(F15,1)="w",VALUE(LEFT(F15,1))&gt;VALUE(RIGHT(F15,1))),2,IF(OR(VALUE(LEFT(F15,1))&lt;VALUE(RIGHT(F15,1))),1,0))))</f>
        <v>3</v>
      </c>
      <c r="J15" s="27">
        <f>IF(I15=0,"",RANK(I15,$I$12:$I$15))</f>
        <v>4</v>
      </c>
    </row>
    <row r="16" spans="1:10" s="5" customFormat="1" ht="20.100000000000001" customHeight="1" x14ac:dyDescent="0.25">
      <c r="B16" s="31"/>
      <c r="C16" s="31"/>
      <c r="D16" s="23"/>
      <c r="E16" s="23"/>
      <c r="F16" s="23"/>
      <c r="G16" s="23"/>
      <c r="H16" s="23"/>
    </row>
    <row r="17" spans="1:10" s="5" customFormat="1" ht="15" x14ac:dyDescent="0.25">
      <c r="A17" s="26"/>
      <c r="B17" s="30" t="s">
        <v>149</v>
      </c>
      <c r="C17" s="30" t="s">
        <v>1</v>
      </c>
      <c r="D17" s="26">
        <v>1</v>
      </c>
      <c r="E17" s="26">
        <v>2</v>
      </c>
      <c r="F17" s="26">
        <v>3</v>
      </c>
      <c r="G17" s="26">
        <v>4</v>
      </c>
      <c r="H17" s="26" t="s">
        <v>13</v>
      </c>
      <c r="I17" s="26" t="s">
        <v>2</v>
      </c>
      <c r="J17" s="26" t="s">
        <v>3</v>
      </c>
    </row>
    <row r="18" spans="1:10" s="5" customFormat="1" ht="15" x14ac:dyDescent="0.25">
      <c r="A18" s="26">
        <v>1</v>
      </c>
      <c r="B18" s="167" t="s">
        <v>435</v>
      </c>
      <c r="C18" s="168"/>
      <c r="D18" s="28" t="s">
        <v>4</v>
      </c>
      <c r="E18" s="29" t="s">
        <v>406</v>
      </c>
      <c r="F18" s="29" t="s">
        <v>410</v>
      </c>
      <c r="G18" s="29" t="s">
        <v>406</v>
      </c>
      <c r="H18" s="29"/>
      <c r="I18" s="26">
        <f>IF(B18="",0,IF(E18="",0,IF(OR(LEFT(E18,1)="w",VALUE(LEFT(E18,1))&gt;VALUE(RIGHT(E18,1))),2,IF(OR(VALUE(LEFT(E18,1))&lt;VALUE(RIGHT(E18,1))),1,0)))+IF(F18="",0,IF(OR(LEFT(F18,1)="w",VALUE(LEFT(F18,1))&gt;VALUE(RIGHT(F18,1))),2,IF(OR(VALUE(LEFT(F18,1))&lt;VALUE(RIGHT(F18,1))),1,0)))+IF(G18="",0,IF(OR(LEFT(G18,1)="w",VALUE(LEFT(G18,1))&gt;VALUE(RIGHT(G18,1))),2,IF(OR(VALUE(LEFT(G18,1))&lt;VALUE(RIGHT(G18,1))),1,0))))</f>
        <v>6</v>
      </c>
      <c r="J18" s="27">
        <f>IF(I18=0,"",RANK(I18,$I$18:$I$21))</f>
        <v>1</v>
      </c>
    </row>
    <row r="19" spans="1:10" s="5" customFormat="1" ht="15" x14ac:dyDescent="0.25">
      <c r="A19" s="26">
        <v>2</v>
      </c>
      <c r="B19" s="167" t="s">
        <v>438</v>
      </c>
      <c r="C19" s="168"/>
      <c r="D19" s="26" t="str">
        <f>RIGHT(E18,1)&amp;":"&amp;LEFT(E18,1)</f>
        <v>0:3</v>
      </c>
      <c r="E19" s="28" t="s">
        <v>4</v>
      </c>
      <c r="F19" s="29" t="s">
        <v>410</v>
      </c>
      <c r="G19" s="29" t="s">
        <v>406</v>
      </c>
      <c r="H19" s="29"/>
      <c r="I19" s="26">
        <f>IF(B19="",0,IF(D19=":",0,IF(OR(LEFT(D19,1)="w",VALUE(LEFT(D19,1))&gt;VALUE(RIGHT(D19,1))),2,IF(OR(VALUE(LEFT(D19,1))&lt;VALUE(RIGHT(D19,1))),1,0)))+IF(F19="",0,IF(OR(LEFT(F19,1)="w",VALUE(LEFT(F19,1))&gt;VALUE(RIGHT(F19,1))),2,IF(OR(VALUE(LEFT(F19,1))&lt;VALUE(RIGHT(F19,1))),1,0)))+IF(G19="",0,IF(OR(LEFT(G19,1)="w",VALUE(LEFT(G19,1))&gt;VALUE(RIGHT(G19,1))),2,IF(OR(VALUE(LEFT(G19,1))&lt;VALUE(RIGHT(G19,1))),1,0))))</f>
        <v>5</v>
      </c>
      <c r="J19" s="27">
        <f>IF(I19=0,"",RANK(I19,$I$18:$I$21))</f>
        <v>2</v>
      </c>
    </row>
    <row r="20" spans="1:10" s="5" customFormat="1" ht="15" x14ac:dyDescent="0.25">
      <c r="A20" s="26">
        <v>3</v>
      </c>
      <c r="B20" s="167" t="s">
        <v>436</v>
      </c>
      <c r="C20" s="168"/>
      <c r="D20" s="26" t="str">
        <f>RIGHT(F18,1)&amp;":"&amp;LEFT(F18,1)</f>
        <v>1:3</v>
      </c>
      <c r="E20" s="26" t="str">
        <f>RIGHT(F19,1)&amp;":"&amp;LEFT(F19,1)</f>
        <v>1:3</v>
      </c>
      <c r="F20" s="28" t="s">
        <v>4</v>
      </c>
      <c r="G20" s="29" t="s">
        <v>407</v>
      </c>
      <c r="H20" s="29"/>
      <c r="I20" s="26">
        <f>IF(B20="",0,IF(D20=":",0,IF(OR(LEFT(D20,1)="w",VALUE(LEFT(D20,1))&gt;VALUE(RIGHT(D20,1))),2,IF(OR(VALUE(LEFT(D20,1))&lt;VALUE(RIGHT(D20,1))),1,0)))+IF(E20=":",0,IF(OR(LEFT(E20,1)="w",VALUE(LEFT(E20,1))&gt;VALUE(RIGHT(E20,1))),2,IF(OR(VALUE(LEFT(E20,1))&lt;VALUE(RIGHT(E20,1))),1,0)))+IF(G20="",0,IF(OR(LEFT(G20,1)="w",VALUE(LEFT(G20,1))&gt;VALUE(RIGHT(G20,1))),2,IF(OR(VALUE(LEFT(G20,1))&lt;VALUE(RIGHT(G20,1))),1,0))))</f>
        <v>3</v>
      </c>
      <c r="J20" s="27">
        <f>IF(I20=0,"",RANK(I20,$I$18:$I$21))</f>
        <v>4</v>
      </c>
    </row>
    <row r="21" spans="1:10" s="5" customFormat="1" ht="15" x14ac:dyDescent="0.25">
      <c r="A21" s="26">
        <v>4</v>
      </c>
      <c r="B21" s="167" t="s">
        <v>437</v>
      </c>
      <c r="C21" s="168"/>
      <c r="D21" s="26" t="str">
        <f>RIGHT(G18,1)&amp;":"&amp;LEFT(G18,1)</f>
        <v>0:3</v>
      </c>
      <c r="E21" s="26" t="str">
        <f>RIGHT(G19,1)&amp;":"&amp;LEFT(G19,1)</f>
        <v>0:3</v>
      </c>
      <c r="F21" s="26" t="str">
        <f>RIGHT(G20,1)&amp;":"&amp;LEFT(G20,1)</f>
        <v>3:1</v>
      </c>
      <c r="G21" s="28" t="s">
        <v>4</v>
      </c>
      <c r="H21" s="28"/>
      <c r="I21" s="26">
        <f>IF(B21="",0,IF(D21=":",0,IF(OR(LEFT(D21,1)="w",VALUE(LEFT(D21,1))&gt;VALUE(RIGHT(D21,1))),2,IF(OR(VALUE(LEFT(D21,1))&lt;VALUE(RIGHT(D21,1))),1,0)))+IF(E21=":",0,IF(OR(LEFT(E21,1)="w",VALUE(LEFT(E21,1))&gt;VALUE(RIGHT(E21,1))),2,IF(OR(VALUE(LEFT(E21,1))&lt;VALUE(RIGHT(E21,1))),1,0)))+IF(F21=":",0,IF(OR(LEFT(F21,1)="w",VALUE(LEFT(F21,1))&gt;VALUE(RIGHT(F21,1))),2,IF(OR(VALUE(LEFT(F21,1))&lt;VALUE(RIGHT(F21,1))),1,0))))</f>
        <v>4</v>
      </c>
      <c r="J21" s="27">
        <f>IF(I21=0,"",RANK(I21,$I$18:$I$21))</f>
        <v>3</v>
      </c>
    </row>
    <row r="22" spans="1:10" s="5" customFormat="1" ht="20.100000000000001" customHeight="1" x14ac:dyDescent="0.25">
      <c r="B22" s="31"/>
      <c r="C22" s="31"/>
      <c r="D22" s="23"/>
      <c r="E22" s="23"/>
      <c r="F22" s="23"/>
      <c r="G22" s="23"/>
      <c r="H22" s="23"/>
    </row>
    <row r="23" spans="1:10" s="5" customFormat="1" ht="15" x14ac:dyDescent="0.25">
      <c r="A23" s="26"/>
      <c r="B23" s="30" t="s">
        <v>150</v>
      </c>
      <c r="C23" s="30" t="s">
        <v>1</v>
      </c>
      <c r="D23" s="26">
        <v>1</v>
      </c>
      <c r="E23" s="26">
        <v>2</v>
      </c>
      <c r="F23" s="26">
        <v>3</v>
      </c>
      <c r="G23" s="26">
        <v>4</v>
      </c>
      <c r="H23" s="26" t="s">
        <v>13</v>
      </c>
      <c r="I23" s="26" t="s">
        <v>2</v>
      </c>
      <c r="J23" s="26" t="s">
        <v>3</v>
      </c>
    </row>
    <row r="24" spans="1:10" s="5" customFormat="1" ht="15" x14ac:dyDescent="0.25">
      <c r="A24" s="26">
        <v>1</v>
      </c>
      <c r="B24" s="167" t="s">
        <v>439</v>
      </c>
      <c r="C24" s="168"/>
      <c r="D24" s="28" t="s">
        <v>4</v>
      </c>
      <c r="E24" s="29" t="s">
        <v>408</v>
      </c>
      <c r="F24" s="29" t="s">
        <v>406</v>
      </c>
      <c r="G24" s="29" t="s">
        <v>410</v>
      </c>
      <c r="H24" s="29"/>
      <c r="I24" s="26">
        <f>IF(B24="",0,IF(E24="",0,IF(OR(LEFT(E24,1)="w",VALUE(LEFT(E24,1))&gt;VALUE(RIGHT(E24,1))),2,IF(OR(VALUE(LEFT(E24,1))&lt;VALUE(RIGHT(E24,1))),1,0)))+IF(F24="",0,IF(OR(LEFT(F24,1)="w",VALUE(LEFT(F24,1))&gt;VALUE(RIGHT(F24,1))),2,IF(OR(VALUE(LEFT(F24,1))&lt;VALUE(RIGHT(F24,1))),1,0)))+IF(G24="",0,IF(OR(LEFT(G24,1)="w",VALUE(LEFT(G24,1))&gt;VALUE(RIGHT(G24,1))),2,IF(OR(VALUE(LEFT(G24,1))&lt;VALUE(RIGHT(G24,1))),1,0))))</f>
        <v>5</v>
      </c>
      <c r="J24" s="27">
        <f>IF(I24=0,"",RANK(I24,$I$24:$I$27))</f>
        <v>2</v>
      </c>
    </row>
    <row r="25" spans="1:10" s="5" customFormat="1" ht="15" x14ac:dyDescent="0.25">
      <c r="A25" s="26">
        <v>2</v>
      </c>
      <c r="B25" s="167" t="s">
        <v>440</v>
      </c>
      <c r="C25" s="168"/>
      <c r="D25" s="26" t="str">
        <f>RIGHT(E24,1)&amp;":"&amp;LEFT(E24,1)</f>
        <v>3:0</v>
      </c>
      <c r="E25" s="28" t="s">
        <v>4</v>
      </c>
      <c r="F25" s="29" t="s">
        <v>406</v>
      </c>
      <c r="G25" s="29" t="s">
        <v>410</v>
      </c>
      <c r="H25" s="29"/>
      <c r="I25" s="26">
        <f>IF(B25="",0,IF(D25=":",0,IF(OR(LEFT(D25,1)="w",VALUE(LEFT(D25,1))&gt;VALUE(RIGHT(D25,1))),2,IF(OR(VALUE(LEFT(D25,1))&lt;VALUE(RIGHT(D25,1))),1,0)))+IF(F25="",0,IF(OR(LEFT(F25,1)="w",VALUE(LEFT(F25,1))&gt;VALUE(RIGHT(F25,1))),2,IF(OR(VALUE(LEFT(F25,1))&lt;VALUE(RIGHT(F25,1))),1,0)))+IF(G25="",0,IF(OR(LEFT(G25,1)="w",VALUE(LEFT(G25,1))&gt;VALUE(RIGHT(G25,1))),2,IF(OR(VALUE(LEFT(G25,1))&lt;VALUE(RIGHT(G25,1))),1,0))))</f>
        <v>6</v>
      </c>
      <c r="J25" s="27">
        <f>IF(I25=0,"",RANK(I25,$I$24:$I$27))</f>
        <v>1</v>
      </c>
    </row>
    <row r="26" spans="1:10" s="5" customFormat="1" ht="15" x14ac:dyDescent="0.25">
      <c r="A26" s="26">
        <v>3</v>
      </c>
      <c r="B26" s="167" t="s">
        <v>441</v>
      </c>
      <c r="C26" s="168"/>
      <c r="D26" s="26" t="str">
        <f>RIGHT(F24,1)&amp;":"&amp;LEFT(F24,1)</f>
        <v>0:3</v>
      </c>
      <c r="E26" s="26" t="str">
        <f>RIGHT(F25,1)&amp;":"&amp;LEFT(F25,1)</f>
        <v>0:3</v>
      </c>
      <c r="F26" s="28" t="s">
        <v>4</v>
      </c>
      <c r="G26" s="29" t="s">
        <v>409</v>
      </c>
      <c r="H26" s="29"/>
      <c r="I26" s="26">
        <f>IF(B26="",0,IF(D26=":",0,IF(OR(LEFT(D26,1)="w",VALUE(LEFT(D26,1))&gt;VALUE(RIGHT(D26,1))),2,IF(OR(VALUE(LEFT(D26,1))&lt;VALUE(RIGHT(D26,1))),1,0)))+IF(E26=":",0,IF(OR(LEFT(E26,1)="w",VALUE(LEFT(E26,1))&gt;VALUE(RIGHT(E26,1))),2,IF(OR(VALUE(LEFT(E26,1))&lt;VALUE(RIGHT(E26,1))),1,0)))+IF(G26="",0,IF(OR(LEFT(G26,1)="w",VALUE(LEFT(G26,1))&gt;VALUE(RIGHT(G26,1))),2,IF(OR(VALUE(LEFT(G26,1))&lt;VALUE(RIGHT(G26,1))),1,0))))</f>
        <v>3</v>
      </c>
      <c r="J26" s="27">
        <f>IF(I26=0,"",RANK(I26,$I$24:$I$27))</f>
        <v>4</v>
      </c>
    </row>
    <row r="27" spans="1:10" s="5" customFormat="1" ht="15" x14ac:dyDescent="0.25">
      <c r="A27" s="26">
        <v>4</v>
      </c>
      <c r="B27" s="167" t="s">
        <v>442</v>
      </c>
      <c r="C27" s="168"/>
      <c r="D27" s="26" t="str">
        <f>RIGHT(G24,1)&amp;":"&amp;LEFT(G24,1)</f>
        <v>1:3</v>
      </c>
      <c r="E27" s="26" t="str">
        <f>RIGHT(G25,1)&amp;":"&amp;LEFT(G25,1)</f>
        <v>1:3</v>
      </c>
      <c r="F27" s="26" t="str">
        <f>RIGHT(G26,1)&amp;":"&amp;LEFT(G26,1)</f>
        <v>3:2</v>
      </c>
      <c r="G27" s="28" t="s">
        <v>4</v>
      </c>
      <c r="H27" s="28"/>
      <c r="I27" s="26">
        <f>IF(B27="",0,IF(D27=":",0,IF(OR(LEFT(D27,1)="w",VALUE(LEFT(D27,1))&gt;VALUE(RIGHT(D27,1))),2,IF(OR(VALUE(LEFT(D27,1))&lt;VALUE(RIGHT(D27,1))),1,0)))+IF(E27=":",0,IF(OR(LEFT(E27,1)="w",VALUE(LEFT(E27,1))&gt;VALUE(RIGHT(E27,1))),2,IF(OR(VALUE(LEFT(E27,1))&lt;VALUE(RIGHT(E27,1))),1,0)))+IF(F27=":",0,IF(OR(LEFT(F27,1)="w",VALUE(LEFT(F27,1))&gt;VALUE(RIGHT(F27,1))),2,IF(OR(VALUE(LEFT(F27,1))&lt;VALUE(RIGHT(F27,1))),1,0))))</f>
        <v>4</v>
      </c>
      <c r="J27" s="27">
        <f>IF(I27=0,"",RANK(I27,$I$24:$I$27))</f>
        <v>3</v>
      </c>
    </row>
  </sheetData>
  <sheetProtection sheet="1" objects="1" scenarios="1"/>
  <mergeCells count="19">
    <mergeCell ref="B18:C18"/>
    <mergeCell ref="A1:J1"/>
    <mergeCell ref="A3:D3"/>
    <mergeCell ref="A4:C4"/>
    <mergeCell ref="B6:C6"/>
    <mergeCell ref="B7:C7"/>
    <mergeCell ref="B8:C8"/>
    <mergeCell ref="B9:C9"/>
    <mergeCell ref="B12:C12"/>
    <mergeCell ref="B13:C13"/>
    <mergeCell ref="B14:C14"/>
    <mergeCell ref="B15:C15"/>
    <mergeCell ref="B27:C27"/>
    <mergeCell ref="B19:C19"/>
    <mergeCell ref="B20:C20"/>
    <mergeCell ref="B21:C21"/>
    <mergeCell ref="B24:C24"/>
    <mergeCell ref="B25:C25"/>
    <mergeCell ref="B26:C26"/>
  </mergeCells>
  <dataValidations count="1">
    <dataValidation type="list" allowBlank="1" showInputMessage="1" showErrorMessage="1" sqref="B6:C9 B12:C15 B18:C21 B24:C27" xr:uid="{00000000-0002-0000-0300-000000000000}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1">
    <pageSetUpPr fitToPage="1"/>
  </sheetPr>
  <dimension ref="A1:J27"/>
  <sheetViews>
    <sheetView showGridLines="0" workbookViewId="0">
      <selection activeCell="B9" sqref="B9:C9"/>
    </sheetView>
  </sheetViews>
  <sheetFormatPr defaultColWidth="9.109375" defaultRowHeight="13.2" x14ac:dyDescent="0.25"/>
  <cols>
    <col min="1" max="1" width="3.6640625" style="3" customWidth="1"/>
    <col min="2" max="2" width="23.6640625" style="19" customWidth="1"/>
    <col min="3" max="3" width="29.88671875" style="19" customWidth="1"/>
    <col min="4" max="8" width="5.109375" style="4" customWidth="1"/>
    <col min="9" max="10" width="4.5546875" style="3" customWidth="1"/>
    <col min="11" max="11" width="7.33203125" style="3" customWidth="1"/>
    <col min="12" max="16384" width="9.109375" style="3"/>
  </cols>
  <sheetData>
    <row r="1" spans="1:10" s="5" customFormat="1" ht="17.25" customHeight="1" x14ac:dyDescent="0.25">
      <c r="A1" s="171" t="str">
        <f>div_A!A1</f>
        <v>9.KBT Turnov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9" customHeight="1" x14ac:dyDescent="0.25">
      <c r="A2" s="1"/>
      <c r="I2" s="2"/>
      <c r="J2" s="2"/>
    </row>
    <row r="3" spans="1:10" s="5" customFormat="1" ht="15" x14ac:dyDescent="0.25">
      <c r="A3" s="172" t="str">
        <f>div_A!A3</f>
        <v>Turnov, 13.05.2023</v>
      </c>
      <c r="B3" s="172"/>
      <c r="C3" s="172"/>
      <c r="D3" s="172"/>
      <c r="E3" s="23"/>
      <c r="F3" s="61"/>
      <c r="G3" s="23"/>
      <c r="H3" s="23"/>
      <c r="I3" s="25"/>
    </row>
    <row r="4" spans="1:10" s="5" customFormat="1" ht="15.6" x14ac:dyDescent="0.3">
      <c r="A4" s="170" t="s">
        <v>297</v>
      </c>
      <c r="B4" s="170"/>
      <c r="C4" s="170"/>
      <c r="D4" s="23"/>
      <c r="E4" s="23"/>
      <c r="F4" s="23"/>
      <c r="G4" s="23"/>
      <c r="H4" s="23"/>
    </row>
    <row r="5" spans="1:10" s="5" customFormat="1" ht="15" x14ac:dyDescent="0.25">
      <c r="A5" s="26"/>
      <c r="B5" s="30" t="s">
        <v>18</v>
      </c>
      <c r="C5" s="30" t="s">
        <v>1</v>
      </c>
      <c r="D5" s="26">
        <v>1</v>
      </c>
      <c r="E5" s="26">
        <v>2</v>
      </c>
      <c r="F5" s="26">
        <v>3</v>
      </c>
      <c r="G5" s="26">
        <v>4</v>
      </c>
      <c r="H5" s="26" t="s">
        <v>13</v>
      </c>
      <c r="I5" s="26" t="s">
        <v>2</v>
      </c>
      <c r="J5" s="26" t="s">
        <v>3</v>
      </c>
    </row>
    <row r="6" spans="1:10" s="5" customFormat="1" ht="15" x14ac:dyDescent="0.25">
      <c r="A6" s="26">
        <v>1</v>
      </c>
      <c r="B6" s="167" t="s">
        <v>443</v>
      </c>
      <c r="C6" s="168"/>
      <c r="D6" s="28" t="s">
        <v>4</v>
      </c>
      <c r="E6" s="29" t="s">
        <v>410</v>
      </c>
      <c r="F6" s="29" t="s">
        <v>406</v>
      </c>
      <c r="G6" s="29" t="s">
        <v>407</v>
      </c>
      <c r="H6" s="29"/>
      <c r="I6" s="26">
        <f>IF(B6="",0,IF(E6="",0,IF(OR(LEFT(E6,1)="w",VALUE(LEFT(E6,1))&gt;VALUE(RIGHT(E6,1))),2,IF(OR(VALUE(LEFT(E6,1))&lt;VALUE(RIGHT(E6,1))),1,0)))+IF(F6="",0,IF(OR(LEFT(F6,1)="w",VALUE(LEFT(F6,1))&gt;VALUE(RIGHT(F6,1))),2,IF(OR(VALUE(LEFT(F6,1))&lt;VALUE(RIGHT(F6,1))),1,0)))+IF(G6="",0,IF(OR(LEFT(G6,1)="w",VALUE(LEFT(G6,1))&gt;VALUE(RIGHT(G6,1))),2,IF(OR(VALUE(LEFT(G6,1))&lt;VALUE(RIGHT(G6,1))),1,0))))</f>
        <v>5</v>
      </c>
      <c r="J6" s="27">
        <f>IF(I6=0,"",RANK(I6,$I$6:$I$9))</f>
        <v>2</v>
      </c>
    </row>
    <row r="7" spans="1:10" s="5" customFormat="1" ht="15" x14ac:dyDescent="0.25">
      <c r="A7" s="26">
        <v>2</v>
      </c>
      <c r="B7" s="167" t="s">
        <v>445</v>
      </c>
      <c r="C7" s="168"/>
      <c r="D7" s="26" t="str">
        <f>RIGHT(E6,1)&amp;":"&amp;LEFT(E6,1)</f>
        <v>1:3</v>
      </c>
      <c r="E7" s="28" t="s">
        <v>4</v>
      </c>
      <c r="F7" s="29" t="s">
        <v>406</v>
      </c>
      <c r="G7" s="29" t="s">
        <v>408</v>
      </c>
      <c r="H7" s="29"/>
      <c r="I7" s="26">
        <f>IF(B7="",0,IF(D7=":",0,IF(OR(LEFT(D7,1)="w",VALUE(LEFT(D7,1))&gt;VALUE(RIGHT(D7,1))),2,IF(OR(VALUE(LEFT(D7,1))&lt;VALUE(RIGHT(D7,1))),1,0)))+IF(F7="",0,IF(OR(LEFT(F7,1)="w",VALUE(LEFT(F7,1))&gt;VALUE(RIGHT(F7,1))),2,IF(OR(VALUE(LEFT(F7,1))&lt;VALUE(RIGHT(F7,1))),1,0)))+IF(G7="",0,IF(OR(LEFT(G7,1)="w",VALUE(LEFT(G7,1))&gt;VALUE(RIGHT(G7,1))),2,IF(OR(VALUE(LEFT(G7,1))&lt;VALUE(RIGHT(G7,1))),1,0))))</f>
        <v>4</v>
      </c>
      <c r="J7" s="27">
        <f>IF(I7=0,"",RANK(I7,$I$6:$I$9))</f>
        <v>3</v>
      </c>
    </row>
    <row r="8" spans="1:10" s="5" customFormat="1" ht="15" x14ac:dyDescent="0.25">
      <c r="A8" s="26">
        <v>3</v>
      </c>
      <c r="B8" s="167" t="s">
        <v>446</v>
      </c>
      <c r="C8" s="168"/>
      <c r="D8" s="26" t="str">
        <f>RIGHT(F6,1)&amp;":"&amp;LEFT(F6,1)</f>
        <v>0:3</v>
      </c>
      <c r="E8" s="26" t="str">
        <f>RIGHT(F7,1)&amp;":"&amp;LEFT(F7,1)</f>
        <v>0:3</v>
      </c>
      <c r="F8" s="28" t="s">
        <v>4</v>
      </c>
      <c r="G8" s="29" t="s">
        <v>408</v>
      </c>
      <c r="H8" s="29"/>
      <c r="I8" s="26">
        <f>IF(B8="",0,IF(D8=":",0,IF(OR(LEFT(D8,1)="w",VALUE(LEFT(D8,1))&gt;VALUE(RIGHT(D8,1))),2,IF(OR(VALUE(LEFT(D8,1))&lt;VALUE(RIGHT(D8,1))),1,0)))+IF(E8=":",0,IF(OR(LEFT(E8,1)="w",VALUE(LEFT(E8,1))&gt;VALUE(RIGHT(E8,1))),2,IF(OR(VALUE(LEFT(E8,1))&lt;VALUE(RIGHT(E8,1))),1,0)))+IF(G8="",0,IF(OR(LEFT(G8,1)="w",VALUE(LEFT(G8,1))&gt;VALUE(RIGHT(G8,1))),2,IF(OR(VALUE(LEFT(G8,1))&lt;VALUE(RIGHT(G8,1))),1,0))))</f>
        <v>3</v>
      </c>
      <c r="J8" s="27">
        <f>IF(I8=0,"",RANK(I8,$I$6:$I$9))</f>
        <v>4</v>
      </c>
    </row>
    <row r="9" spans="1:10" s="5" customFormat="1" ht="15" x14ac:dyDescent="0.25">
      <c r="A9" s="26">
        <v>4</v>
      </c>
      <c r="B9" s="167" t="s">
        <v>513</v>
      </c>
      <c r="C9" s="168"/>
      <c r="D9" s="26" t="str">
        <f>RIGHT(G6,1)&amp;":"&amp;LEFT(G6,1)</f>
        <v>3:1</v>
      </c>
      <c r="E9" s="26" t="str">
        <f>RIGHT(G7,1)&amp;":"&amp;LEFT(G7,1)</f>
        <v>3:0</v>
      </c>
      <c r="F9" s="26" t="str">
        <f>RIGHT(G8,1)&amp;":"&amp;LEFT(G8,1)</f>
        <v>3:0</v>
      </c>
      <c r="G9" s="28" t="s">
        <v>4</v>
      </c>
      <c r="H9" s="28"/>
      <c r="I9" s="26">
        <f>IF(B9="",0,IF(D9=":",0,IF(OR(LEFT(D9,1)="w",VALUE(LEFT(D9,1))&gt;VALUE(RIGHT(D9,1))),2,IF(OR(VALUE(LEFT(D9,1))&lt;VALUE(RIGHT(D9,1))),1,0)))+IF(E9=":",0,IF(OR(LEFT(E9,1)="w",VALUE(LEFT(E9,1))&gt;VALUE(RIGHT(E9,1))),2,IF(OR(VALUE(LEFT(E9,1))&lt;VALUE(RIGHT(E9,1))),1,0)))+IF(F9=":",0,IF(OR(LEFT(F9,1)="w",VALUE(LEFT(F9,1))&gt;VALUE(RIGHT(F9,1))),2,IF(OR(VALUE(LEFT(F9,1))&lt;VALUE(RIGHT(F9,1))),1,0))))</f>
        <v>6</v>
      </c>
      <c r="J9" s="27">
        <f>IF(I9=0,"",RANK(I9,$I$6:$I$9))</f>
        <v>1</v>
      </c>
    </row>
    <row r="10" spans="1:10" s="5" customFormat="1" ht="20.100000000000001" customHeight="1" x14ac:dyDescent="0.25">
      <c r="B10" s="31"/>
      <c r="C10" s="31"/>
      <c r="D10" s="23"/>
      <c r="E10" s="23"/>
      <c r="F10" s="23"/>
      <c r="G10" s="23"/>
      <c r="H10" s="23"/>
    </row>
    <row r="11" spans="1:10" s="5" customFormat="1" ht="15" x14ac:dyDescent="0.25">
      <c r="A11" s="26"/>
      <c r="B11" s="30" t="s">
        <v>19</v>
      </c>
      <c r="C11" s="30" t="s">
        <v>1</v>
      </c>
      <c r="D11" s="26">
        <v>1</v>
      </c>
      <c r="E11" s="26">
        <v>2</v>
      </c>
      <c r="F11" s="26">
        <v>3</v>
      </c>
      <c r="G11" s="26">
        <v>4</v>
      </c>
      <c r="H11" s="26" t="s">
        <v>13</v>
      </c>
      <c r="I11" s="26" t="s">
        <v>2</v>
      </c>
      <c r="J11" s="26" t="s">
        <v>3</v>
      </c>
    </row>
    <row r="12" spans="1:10" s="5" customFormat="1" ht="15" x14ac:dyDescent="0.25">
      <c r="A12" s="26">
        <v>1</v>
      </c>
      <c r="B12" s="167" t="s">
        <v>447</v>
      </c>
      <c r="C12" s="168"/>
      <c r="D12" s="28" t="s">
        <v>4</v>
      </c>
      <c r="E12" s="29" t="s">
        <v>409</v>
      </c>
      <c r="F12" s="29" t="s">
        <v>410</v>
      </c>
      <c r="G12" s="29" t="s">
        <v>410</v>
      </c>
      <c r="H12" s="29"/>
      <c r="I12" s="26">
        <f>IF(B12="",0,IF(E12="",0,IF(OR(LEFT(E12,1)="w",VALUE(LEFT(E12,1))&gt;VALUE(RIGHT(E12,1))),2,IF(OR(VALUE(LEFT(E12,1))&lt;VALUE(RIGHT(E12,1))),1,0)))+IF(F12="",0,IF(OR(LEFT(F12,1)="w",VALUE(LEFT(F12,1))&gt;VALUE(RIGHT(F12,1))),2,IF(OR(VALUE(LEFT(F12,1))&lt;VALUE(RIGHT(F12,1))),1,0)))+IF(G12="",0,IF(OR(LEFT(G12,1)="w",VALUE(LEFT(G12,1))&gt;VALUE(RIGHT(G12,1))),2,IF(OR(VALUE(LEFT(G12,1))&lt;VALUE(RIGHT(G12,1))),1,0))))</f>
        <v>5</v>
      </c>
      <c r="J12" s="27">
        <f>IF(I12=0,"",RANK(I12,$I$12:$I$15))</f>
        <v>2</v>
      </c>
    </row>
    <row r="13" spans="1:10" s="5" customFormat="1" ht="15" x14ac:dyDescent="0.25">
      <c r="A13" s="26">
        <v>2</v>
      </c>
      <c r="B13" s="167" t="s">
        <v>448</v>
      </c>
      <c r="C13" s="168"/>
      <c r="D13" s="26" t="str">
        <f>RIGHT(E12,1)&amp;":"&amp;LEFT(E12,1)</f>
        <v>3:2</v>
      </c>
      <c r="E13" s="28" t="s">
        <v>4</v>
      </c>
      <c r="F13" s="29" t="s">
        <v>406</v>
      </c>
      <c r="G13" s="29" t="s">
        <v>411</v>
      </c>
      <c r="H13" s="29"/>
      <c r="I13" s="26">
        <f>IF(B13="",0,IF(D13=":",0,IF(OR(LEFT(D13,1)="w",VALUE(LEFT(D13,1))&gt;VALUE(RIGHT(D13,1))),2,IF(OR(VALUE(LEFT(D13,1))&lt;VALUE(RIGHT(D13,1))),1,0)))+IF(F13="",0,IF(OR(LEFT(F13,1)="w",VALUE(LEFT(F13,1))&gt;VALUE(RIGHT(F13,1))),2,IF(OR(VALUE(LEFT(F13,1))&lt;VALUE(RIGHT(F13,1))),1,0)))+IF(G13="",0,IF(OR(LEFT(G13,1)="w",VALUE(LEFT(G13,1))&gt;VALUE(RIGHT(G13,1))),2,IF(OR(VALUE(LEFT(G13,1))&lt;VALUE(RIGHT(G13,1))),1,0))))</f>
        <v>6</v>
      </c>
      <c r="J13" s="27">
        <f>IF(I13=0,"",RANK(I13,$I$12:$I$15))</f>
        <v>1</v>
      </c>
    </row>
    <row r="14" spans="1:10" s="5" customFormat="1" ht="15" x14ac:dyDescent="0.25">
      <c r="A14" s="26">
        <v>3</v>
      </c>
      <c r="B14" s="167" t="s">
        <v>449</v>
      </c>
      <c r="C14" s="168"/>
      <c r="D14" s="26" t="str">
        <f>RIGHT(F12,1)&amp;":"&amp;LEFT(F12,1)</f>
        <v>1:3</v>
      </c>
      <c r="E14" s="26" t="str">
        <f>RIGHT(F13,1)&amp;":"&amp;LEFT(F13,1)</f>
        <v>0:3</v>
      </c>
      <c r="F14" s="28" t="s">
        <v>4</v>
      </c>
      <c r="G14" s="29" t="s">
        <v>408</v>
      </c>
      <c r="H14" s="29"/>
      <c r="I14" s="26">
        <f>IF(B14="",0,IF(D14=":",0,IF(OR(LEFT(D14,1)="w",VALUE(LEFT(D14,1))&gt;VALUE(RIGHT(D14,1))),2,IF(OR(VALUE(LEFT(D14,1))&lt;VALUE(RIGHT(D14,1))),1,0)))+IF(E14=":",0,IF(OR(LEFT(E14,1)="w",VALUE(LEFT(E14,1))&gt;VALUE(RIGHT(E14,1))),2,IF(OR(VALUE(LEFT(E14,1))&lt;VALUE(RIGHT(E14,1))),1,0)))+IF(G14="",0,IF(OR(LEFT(G14,1)="w",VALUE(LEFT(G14,1))&gt;VALUE(RIGHT(G14,1))),2,IF(OR(VALUE(LEFT(G14,1))&lt;VALUE(RIGHT(G14,1))),1,0))))</f>
        <v>3</v>
      </c>
      <c r="J14" s="27">
        <f>IF(I14=0,"",RANK(I14,$I$12:$I$15))</f>
        <v>4</v>
      </c>
    </row>
    <row r="15" spans="1:10" s="5" customFormat="1" ht="15" x14ac:dyDescent="0.25">
      <c r="A15" s="26">
        <v>4</v>
      </c>
      <c r="B15" s="167" t="s">
        <v>450</v>
      </c>
      <c r="C15" s="168"/>
      <c r="D15" s="26" t="str">
        <f>RIGHT(G12,1)&amp;":"&amp;LEFT(G12,1)</f>
        <v>1:3</v>
      </c>
      <c r="E15" s="26" t="str">
        <f>RIGHT(G13,1)&amp;":"&amp;LEFT(G13,1)</f>
        <v>2:3</v>
      </c>
      <c r="F15" s="26" t="str">
        <f>RIGHT(G14,1)&amp;":"&amp;LEFT(G14,1)</f>
        <v>3:0</v>
      </c>
      <c r="G15" s="28" t="s">
        <v>4</v>
      </c>
      <c r="H15" s="28"/>
      <c r="I15" s="26">
        <f>IF(B15="",0,IF(D15=":",0,IF(OR(LEFT(D15,1)="w",VALUE(LEFT(D15,1))&gt;VALUE(RIGHT(D15,1))),2,IF(OR(VALUE(LEFT(D15,1))&lt;VALUE(RIGHT(D15,1))),1,0)))+IF(E15=":",0,IF(OR(LEFT(E15,1)="w",VALUE(LEFT(E15,1))&gt;VALUE(RIGHT(E15,1))),2,IF(OR(VALUE(LEFT(E15,1))&lt;VALUE(RIGHT(E15,1))),1,0)))+IF(F15=":",0,IF(OR(LEFT(F15,1)="w",VALUE(LEFT(F15,1))&gt;VALUE(RIGHT(F15,1))),2,IF(OR(VALUE(LEFT(F15,1))&lt;VALUE(RIGHT(F15,1))),1,0))))</f>
        <v>4</v>
      </c>
      <c r="J15" s="27">
        <f>IF(I15=0,"",RANK(I15,$I$12:$I$15))</f>
        <v>3</v>
      </c>
    </row>
    <row r="16" spans="1:10" s="5" customFormat="1" ht="20.100000000000001" customHeight="1" x14ac:dyDescent="0.25">
      <c r="B16" s="31"/>
      <c r="C16" s="31"/>
      <c r="D16" s="23"/>
      <c r="E16" s="23"/>
      <c r="F16" s="23"/>
      <c r="G16" s="23"/>
      <c r="H16" s="23"/>
    </row>
    <row r="17" spans="1:10" s="5" customFormat="1" ht="15" x14ac:dyDescent="0.25">
      <c r="A17" s="26"/>
      <c r="B17" s="30" t="s">
        <v>149</v>
      </c>
      <c r="C17" s="30" t="s">
        <v>1</v>
      </c>
      <c r="D17" s="26">
        <v>1</v>
      </c>
      <c r="E17" s="26">
        <v>2</v>
      </c>
      <c r="F17" s="26">
        <v>3</v>
      </c>
      <c r="G17" s="26">
        <v>4</v>
      </c>
      <c r="H17" s="26" t="s">
        <v>13</v>
      </c>
      <c r="I17" s="26" t="s">
        <v>2</v>
      </c>
      <c r="J17" s="26" t="s">
        <v>3</v>
      </c>
    </row>
    <row r="18" spans="1:10" s="5" customFormat="1" ht="15" x14ac:dyDescent="0.25">
      <c r="A18" s="26">
        <v>1</v>
      </c>
      <c r="B18" s="167" t="s">
        <v>451</v>
      </c>
      <c r="C18" s="168"/>
      <c r="D18" s="28" t="s">
        <v>4</v>
      </c>
      <c r="E18" s="29" t="s">
        <v>410</v>
      </c>
      <c r="F18" s="29" t="s">
        <v>406</v>
      </c>
      <c r="G18" s="29" t="s">
        <v>407</v>
      </c>
      <c r="H18" s="29"/>
      <c r="I18" s="26">
        <f>IF(B18="",0,IF(E18="",0,IF(OR(LEFT(E18,1)="w",VALUE(LEFT(E18,1))&gt;VALUE(RIGHT(E18,1))),2,IF(OR(VALUE(LEFT(E18,1))&lt;VALUE(RIGHT(E18,1))),1,0)))+IF(F18="",0,IF(OR(LEFT(F18,1)="w",VALUE(LEFT(F18,1))&gt;VALUE(RIGHT(F18,1))),2,IF(OR(VALUE(LEFT(F18,1))&lt;VALUE(RIGHT(F18,1))),1,0)))+IF(G18="",0,IF(OR(LEFT(G18,1)="w",VALUE(LEFT(G18,1))&gt;VALUE(RIGHT(G18,1))),2,IF(OR(VALUE(LEFT(G18,1))&lt;VALUE(RIGHT(G18,1))),1,0))))</f>
        <v>5</v>
      </c>
      <c r="J18" s="27">
        <f>IF(I18=0,"",RANK(I18,$I$18:$I$21))</f>
        <v>2</v>
      </c>
    </row>
    <row r="19" spans="1:10" s="5" customFormat="1" ht="15" x14ac:dyDescent="0.25">
      <c r="A19" s="26">
        <v>2</v>
      </c>
      <c r="B19" s="167" t="s">
        <v>452</v>
      </c>
      <c r="C19" s="168"/>
      <c r="D19" s="26" t="str">
        <f>RIGHT(E18,1)&amp;":"&amp;LEFT(E18,1)</f>
        <v>1:3</v>
      </c>
      <c r="E19" s="28" t="s">
        <v>4</v>
      </c>
      <c r="F19" s="29" t="s">
        <v>409</v>
      </c>
      <c r="G19" s="29" t="s">
        <v>409</v>
      </c>
      <c r="H19" s="29"/>
      <c r="I19" s="26">
        <f>IF(B19="",0,IF(D19=":",0,IF(OR(LEFT(D19,1)="w",VALUE(LEFT(D19,1))&gt;VALUE(RIGHT(D19,1))),2,IF(OR(VALUE(LEFT(D19,1))&lt;VALUE(RIGHT(D19,1))),1,0)))+IF(F19="",0,IF(OR(LEFT(F19,1)="w",VALUE(LEFT(F19,1))&gt;VALUE(RIGHT(F19,1))),2,IF(OR(VALUE(LEFT(F19,1))&lt;VALUE(RIGHT(F19,1))),1,0)))+IF(G19="",0,IF(OR(LEFT(G19,1)="w",VALUE(LEFT(G19,1))&gt;VALUE(RIGHT(G19,1))),2,IF(OR(VALUE(LEFT(G19,1))&lt;VALUE(RIGHT(G19,1))),1,0))))</f>
        <v>3</v>
      </c>
      <c r="J19" s="27">
        <f>IF(I19=0,"",RANK(I19,$I$18:$I$21))</f>
        <v>4</v>
      </c>
    </row>
    <row r="20" spans="1:10" s="5" customFormat="1" ht="15" x14ac:dyDescent="0.25">
      <c r="A20" s="26">
        <v>3</v>
      </c>
      <c r="B20" s="167" t="s">
        <v>453</v>
      </c>
      <c r="C20" s="168"/>
      <c r="D20" s="26" t="str">
        <f>RIGHT(F18,1)&amp;":"&amp;LEFT(F18,1)</f>
        <v>0:3</v>
      </c>
      <c r="E20" s="26" t="str">
        <f>RIGHT(F19,1)&amp;":"&amp;LEFT(F19,1)</f>
        <v>3:2</v>
      </c>
      <c r="F20" s="28" t="s">
        <v>4</v>
      </c>
      <c r="G20" s="29" t="s">
        <v>407</v>
      </c>
      <c r="H20" s="29"/>
      <c r="I20" s="26">
        <f>IF(B20="",0,IF(D20=":",0,IF(OR(LEFT(D20,1)="w",VALUE(LEFT(D20,1))&gt;VALUE(RIGHT(D20,1))),2,IF(OR(VALUE(LEFT(D20,1))&lt;VALUE(RIGHT(D20,1))),1,0)))+IF(E20=":",0,IF(OR(LEFT(E20,1)="w",VALUE(LEFT(E20,1))&gt;VALUE(RIGHT(E20,1))),2,IF(OR(VALUE(LEFT(E20,1))&lt;VALUE(RIGHT(E20,1))),1,0)))+IF(G20="",0,IF(OR(LEFT(G20,1)="w",VALUE(LEFT(G20,1))&gt;VALUE(RIGHT(G20,1))),2,IF(OR(VALUE(LEFT(G20,1))&lt;VALUE(RIGHT(G20,1))),1,0))))</f>
        <v>4</v>
      </c>
      <c r="J20" s="27">
        <f>IF(I20=0,"",RANK(I20,$I$18:$I$21))</f>
        <v>3</v>
      </c>
    </row>
    <row r="21" spans="1:10" s="5" customFormat="1" ht="15" x14ac:dyDescent="0.25">
      <c r="A21" s="26">
        <v>4</v>
      </c>
      <c r="B21" s="167" t="s">
        <v>454</v>
      </c>
      <c r="C21" s="168"/>
      <c r="D21" s="26" t="str">
        <f>RIGHT(G18,1)&amp;":"&amp;LEFT(G18,1)</f>
        <v>3:1</v>
      </c>
      <c r="E21" s="26" t="str">
        <f>RIGHT(G19,1)&amp;":"&amp;LEFT(G19,1)</f>
        <v>3:2</v>
      </c>
      <c r="F21" s="26" t="str">
        <f>RIGHT(G20,1)&amp;":"&amp;LEFT(G20,1)</f>
        <v>3:1</v>
      </c>
      <c r="G21" s="28" t="s">
        <v>4</v>
      </c>
      <c r="H21" s="28"/>
      <c r="I21" s="26">
        <f>IF(B21="",0,IF(D21=":",0,IF(OR(LEFT(D21,1)="w",VALUE(LEFT(D21,1))&gt;VALUE(RIGHT(D21,1))),2,IF(OR(VALUE(LEFT(D21,1))&lt;VALUE(RIGHT(D21,1))),1,0)))+IF(E21=":",0,IF(OR(LEFT(E21,1)="w",VALUE(LEFT(E21,1))&gt;VALUE(RIGHT(E21,1))),2,IF(OR(VALUE(LEFT(E21,1))&lt;VALUE(RIGHT(E21,1))),1,0)))+IF(F21=":",0,IF(OR(LEFT(F21,1)="w",VALUE(LEFT(F21,1))&gt;VALUE(RIGHT(F21,1))),2,IF(OR(VALUE(LEFT(F21,1))&lt;VALUE(RIGHT(F21,1))),1,0))))</f>
        <v>6</v>
      </c>
      <c r="J21" s="27">
        <f>IF(I21=0,"",RANK(I21,$I$18:$I$21))</f>
        <v>1</v>
      </c>
    </row>
    <row r="22" spans="1:10" s="5" customFormat="1" ht="20.100000000000001" customHeight="1" x14ac:dyDescent="0.25">
      <c r="B22" s="31"/>
      <c r="C22" s="31"/>
      <c r="D22" s="23"/>
      <c r="E22" s="23"/>
      <c r="F22" s="23"/>
      <c r="G22" s="23"/>
      <c r="H22" s="23"/>
    </row>
    <row r="23" spans="1:10" s="5" customFormat="1" ht="15" x14ac:dyDescent="0.25">
      <c r="A23" s="26"/>
      <c r="B23" s="30" t="s">
        <v>150</v>
      </c>
      <c r="C23" s="30" t="s">
        <v>1</v>
      </c>
      <c r="D23" s="26">
        <v>1</v>
      </c>
      <c r="E23" s="26">
        <v>2</v>
      </c>
      <c r="F23" s="26">
        <v>3</v>
      </c>
      <c r="G23" s="26">
        <v>4</v>
      </c>
      <c r="H23" s="26" t="s">
        <v>13</v>
      </c>
      <c r="I23" s="26" t="s">
        <v>2</v>
      </c>
      <c r="J23" s="26" t="s">
        <v>3</v>
      </c>
    </row>
    <row r="24" spans="1:10" s="5" customFormat="1" ht="15" x14ac:dyDescent="0.25">
      <c r="A24" s="26">
        <v>1</v>
      </c>
      <c r="B24" s="167" t="s">
        <v>455</v>
      </c>
      <c r="C24" s="168"/>
      <c r="D24" s="28" t="s">
        <v>4</v>
      </c>
      <c r="E24" s="29" t="s">
        <v>409</v>
      </c>
      <c r="F24" s="29" t="s">
        <v>409</v>
      </c>
      <c r="G24" s="29" t="s">
        <v>407</v>
      </c>
      <c r="H24" s="29"/>
      <c r="I24" s="26">
        <f>IF(B24="",0,IF(E24="",0,IF(OR(LEFT(E24,1)="w",VALUE(LEFT(E24,1))&gt;VALUE(RIGHT(E24,1))),2,IF(OR(VALUE(LEFT(E24,1))&lt;VALUE(RIGHT(E24,1))),1,0)))+IF(F24="",0,IF(OR(LEFT(F24,1)="w",VALUE(LEFT(F24,1))&gt;VALUE(RIGHT(F24,1))),2,IF(OR(VALUE(LEFT(F24,1))&lt;VALUE(RIGHT(F24,1))),1,0)))+IF(G24="",0,IF(OR(LEFT(G24,1)="w",VALUE(LEFT(G24,1))&gt;VALUE(RIGHT(G24,1))),2,IF(OR(VALUE(LEFT(G24,1))&lt;VALUE(RIGHT(G24,1))),1,0))))</f>
        <v>3</v>
      </c>
      <c r="J24" s="27">
        <f>IF(I24=0,"",RANK(I24,$I$24:$I$27))</f>
        <v>4</v>
      </c>
    </row>
    <row r="25" spans="1:10" s="5" customFormat="1" ht="15" x14ac:dyDescent="0.25">
      <c r="A25" s="26">
        <v>2</v>
      </c>
      <c r="B25" s="167" t="s">
        <v>456</v>
      </c>
      <c r="C25" s="168"/>
      <c r="D25" s="26" t="str">
        <f>RIGHT(E24,1)&amp;":"&amp;LEFT(E24,1)</f>
        <v>3:2</v>
      </c>
      <c r="E25" s="28" t="s">
        <v>4</v>
      </c>
      <c r="F25" s="29" t="s">
        <v>406</v>
      </c>
      <c r="G25" s="29" t="s">
        <v>410</v>
      </c>
      <c r="H25" s="29"/>
      <c r="I25" s="26">
        <f>IF(B25="",0,IF(D25=":",0,IF(OR(LEFT(D25,1)="w",VALUE(LEFT(D25,1))&gt;VALUE(RIGHT(D25,1))),2,IF(OR(VALUE(LEFT(D25,1))&lt;VALUE(RIGHT(D25,1))),1,0)))+IF(F25="",0,IF(OR(LEFT(F25,1)="w",VALUE(LEFT(F25,1))&gt;VALUE(RIGHT(F25,1))),2,IF(OR(VALUE(LEFT(F25,1))&lt;VALUE(RIGHT(F25,1))),1,0)))+IF(G25="",0,IF(OR(LEFT(G25,1)="w",VALUE(LEFT(G25,1))&gt;VALUE(RIGHT(G25,1))),2,IF(OR(VALUE(LEFT(G25,1))&lt;VALUE(RIGHT(G25,1))),1,0))))</f>
        <v>6</v>
      </c>
      <c r="J25" s="27">
        <f>IF(I25=0,"",RANK(I25,$I$24:$I$27))</f>
        <v>1</v>
      </c>
    </row>
    <row r="26" spans="1:10" s="5" customFormat="1" ht="15" x14ac:dyDescent="0.25">
      <c r="A26" s="26">
        <v>3</v>
      </c>
      <c r="B26" s="167" t="s">
        <v>457</v>
      </c>
      <c r="C26" s="168"/>
      <c r="D26" s="26" t="str">
        <f>RIGHT(F24,1)&amp;":"&amp;LEFT(F24,1)</f>
        <v>3:2</v>
      </c>
      <c r="E26" s="26" t="str">
        <f>RIGHT(F25,1)&amp;":"&amp;LEFT(F25,1)</f>
        <v>0:3</v>
      </c>
      <c r="F26" s="28" t="s">
        <v>4</v>
      </c>
      <c r="G26" s="29" t="s">
        <v>408</v>
      </c>
      <c r="H26" s="29"/>
      <c r="I26" s="26">
        <f>IF(B26="",0,IF(D26=":",0,IF(OR(LEFT(D26,1)="w",VALUE(LEFT(D26,1))&gt;VALUE(RIGHT(D26,1))),2,IF(OR(VALUE(LEFT(D26,1))&lt;VALUE(RIGHT(D26,1))),1,0)))+IF(E26=":",0,IF(OR(LEFT(E26,1)="w",VALUE(LEFT(E26,1))&gt;VALUE(RIGHT(E26,1))),2,IF(OR(VALUE(LEFT(E26,1))&lt;VALUE(RIGHT(E26,1))),1,0)))+IF(G26="",0,IF(OR(LEFT(G26,1)="w",VALUE(LEFT(G26,1))&gt;VALUE(RIGHT(G26,1))),2,IF(OR(VALUE(LEFT(G26,1))&lt;VALUE(RIGHT(G26,1))),1,0))))</f>
        <v>4</v>
      </c>
      <c r="J26" s="27">
        <f>IF(I26=0,"",RANK(I26,$I$24:$I$27))</f>
        <v>3</v>
      </c>
    </row>
    <row r="27" spans="1:10" s="5" customFormat="1" ht="15" x14ac:dyDescent="0.25">
      <c r="A27" s="26">
        <v>4</v>
      </c>
      <c r="B27" s="167" t="s">
        <v>458</v>
      </c>
      <c r="C27" s="168"/>
      <c r="D27" s="26" t="str">
        <f>RIGHT(G24,1)&amp;":"&amp;LEFT(G24,1)</f>
        <v>3:1</v>
      </c>
      <c r="E27" s="26" t="str">
        <f>RIGHT(G25,1)&amp;":"&amp;LEFT(G25,1)</f>
        <v>1:3</v>
      </c>
      <c r="F27" s="26" t="str">
        <f>RIGHT(G26,1)&amp;":"&amp;LEFT(G26,1)</f>
        <v>3:0</v>
      </c>
      <c r="G27" s="28" t="s">
        <v>4</v>
      </c>
      <c r="H27" s="28"/>
      <c r="I27" s="26">
        <f>IF(B27="",0,IF(D27=":",0,IF(OR(LEFT(D27,1)="w",VALUE(LEFT(D27,1))&gt;VALUE(RIGHT(D27,1))),2,IF(OR(VALUE(LEFT(D27,1))&lt;VALUE(RIGHT(D27,1))),1,0)))+IF(E27=":",0,IF(OR(LEFT(E27,1)="w",VALUE(LEFT(E27,1))&gt;VALUE(RIGHT(E27,1))),2,IF(OR(VALUE(LEFT(E27,1))&lt;VALUE(RIGHT(E27,1))),1,0)))+IF(F27=":",0,IF(OR(LEFT(F27,1)="w",VALUE(LEFT(F27,1))&gt;VALUE(RIGHT(F27,1))),2,IF(OR(VALUE(LEFT(F27,1))&lt;VALUE(RIGHT(F27,1))),1,0))))</f>
        <v>5</v>
      </c>
      <c r="J27" s="27">
        <f>IF(I27=0,"",RANK(I27,$I$24:$I$27))</f>
        <v>2</v>
      </c>
    </row>
  </sheetData>
  <sheetProtection sheet="1" objects="1" scenarios="1"/>
  <mergeCells count="19">
    <mergeCell ref="B18:C18"/>
    <mergeCell ref="A1:J1"/>
    <mergeCell ref="A3:D3"/>
    <mergeCell ref="A4:C4"/>
    <mergeCell ref="B6:C6"/>
    <mergeCell ref="B7:C7"/>
    <mergeCell ref="B8:C8"/>
    <mergeCell ref="B9:C9"/>
    <mergeCell ref="B12:C12"/>
    <mergeCell ref="B13:C13"/>
    <mergeCell ref="B14:C14"/>
    <mergeCell ref="B15:C15"/>
    <mergeCell ref="B27:C27"/>
    <mergeCell ref="B19:C19"/>
    <mergeCell ref="B20:C20"/>
    <mergeCell ref="B21:C21"/>
    <mergeCell ref="B24:C24"/>
    <mergeCell ref="B25:C25"/>
    <mergeCell ref="B26:C26"/>
  </mergeCells>
  <dataValidations count="1">
    <dataValidation type="list" allowBlank="1" showInputMessage="1" showErrorMessage="1" sqref="B6:C9 B12:C15 B18:C21 B24:C27" xr:uid="{00000000-0002-0000-0400-000000000000}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7"/>
  <sheetViews>
    <sheetView showGridLines="0" workbookViewId="0">
      <selection activeCell="H26" sqref="H26"/>
    </sheetView>
  </sheetViews>
  <sheetFormatPr defaultColWidth="9.109375" defaultRowHeight="13.2" x14ac:dyDescent="0.25"/>
  <cols>
    <col min="1" max="1" width="3.6640625" style="3" customWidth="1"/>
    <col min="2" max="2" width="23.6640625" style="19" customWidth="1"/>
    <col min="3" max="3" width="29.88671875" style="19" customWidth="1"/>
    <col min="4" max="8" width="5.109375" style="4" customWidth="1"/>
    <col min="9" max="10" width="4.5546875" style="3" customWidth="1"/>
    <col min="11" max="11" width="7.33203125" style="3" customWidth="1"/>
    <col min="12" max="16384" width="9.109375" style="3"/>
  </cols>
  <sheetData>
    <row r="1" spans="1:10" s="5" customFormat="1" ht="17.25" customHeight="1" x14ac:dyDescent="0.25">
      <c r="A1" s="171" t="str">
        <f>div_A!A1</f>
        <v>9.KBT Turnov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9" customHeight="1" x14ac:dyDescent="0.25">
      <c r="A2" s="1"/>
      <c r="I2" s="2"/>
      <c r="J2" s="2"/>
    </row>
    <row r="3" spans="1:10" s="5" customFormat="1" ht="15" x14ac:dyDescent="0.25">
      <c r="A3" s="172" t="str">
        <f>div_A!A3</f>
        <v>Turnov, 13.05.2023</v>
      </c>
      <c r="B3" s="172"/>
      <c r="C3" s="172"/>
      <c r="D3" s="172"/>
      <c r="E3" s="23"/>
      <c r="F3" s="61"/>
      <c r="G3" s="23"/>
      <c r="H3" s="23"/>
      <c r="I3" s="25"/>
    </row>
    <row r="4" spans="1:10" s="5" customFormat="1" ht="15.6" x14ac:dyDescent="0.3">
      <c r="A4" s="170" t="s">
        <v>298</v>
      </c>
      <c r="B4" s="170"/>
      <c r="C4" s="170"/>
      <c r="D4" s="23"/>
      <c r="E4" s="23"/>
      <c r="F4" s="23"/>
      <c r="G4" s="23"/>
      <c r="H4" s="23"/>
    </row>
    <row r="5" spans="1:10" s="5" customFormat="1" ht="15" x14ac:dyDescent="0.25">
      <c r="A5" s="26"/>
      <c r="B5" s="30" t="s">
        <v>151</v>
      </c>
      <c r="C5" s="30" t="s">
        <v>1</v>
      </c>
      <c r="D5" s="26">
        <v>1</v>
      </c>
      <c r="E5" s="26">
        <v>2</v>
      </c>
      <c r="F5" s="26">
        <v>3</v>
      </c>
      <c r="G5" s="26">
        <v>4</v>
      </c>
      <c r="H5" s="26" t="s">
        <v>13</v>
      </c>
      <c r="I5" s="26" t="s">
        <v>2</v>
      </c>
      <c r="J5" s="26" t="s">
        <v>3</v>
      </c>
    </row>
    <row r="6" spans="1:10" s="5" customFormat="1" ht="15" x14ac:dyDescent="0.25">
      <c r="A6" s="26">
        <v>1</v>
      </c>
      <c r="B6" s="167" t="s">
        <v>459</v>
      </c>
      <c r="C6" s="168"/>
      <c r="D6" s="28" t="s">
        <v>4</v>
      </c>
      <c r="E6" s="29" t="s">
        <v>407</v>
      </c>
      <c r="F6" s="29" t="s">
        <v>407</v>
      </c>
      <c r="G6" s="29" t="s">
        <v>411</v>
      </c>
      <c r="H6" s="29"/>
      <c r="I6" s="26">
        <f>IF(B6="",0,IF(E6="",0,IF(OR(LEFT(E6,1)="w",VALUE(LEFT(E6,1))&gt;VALUE(RIGHT(E6,1))),2,IF(OR(VALUE(LEFT(E6,1))&lt;VALUE(RIGHT(E6,1))),1,0)))+IF(F6="",0,IF(OR(LEFT(F6,1)="w",VALUE(LEFT(F6,1))&gt;VALUE(RIGHT(F6,1))),2,IF(OR(VALUE(LEFT(F6,1))&lt;VALUE(RIGHT(F6,1))),1,0)))+IF(G6="",0,IF(OR(LEFT(G6,1)="w",VALUE(LEFT(G6,1))&gt;VALUE(RIGHT(G6,1))),2,IF(OR(VALUE(LEFT(G6,1))&lt;VALUE(RIGHT(G6,1))),1,0))))</f>
        <v>4</v>
      </c>
      <c r="J6" s="27">
        <f>IF(I6=0,"",RANK(I6,$I$6:$I$9))</f>
        <v>3</v>
      </c>
    </row>
    <row r="7" spans="1:10" s="5" customFormat="1" ht="15" x14ac:dyDescent="0.25">
      <c r="A7" s="26">
        <v>2</v>
      </c>
      <c r="B7" s="167" t="s">
        <v>460</v>
      </c>
      <c r="C7" s="168"/>
      <c r="D7" s="26" t="str">
        <f>RIGHT(E6,1)&amp;":"&amp;LEFT(E6,1)</f>
        <v>3:1</v>
      </c>
      <c r="E7" s="28" t="s">
        <v>4</v>
      </c>
      <c r="F7" s="29" t="s">
        <v>406</v>
      </c>
      <c r="G7" s="29" t="s">
        <v>406</v>
      </c>
      <c r="H7" s="29"/>
      <c r="I7" s="26">
        <f>IF(B7="",0,IF(D7=":",0,IF(OR(LEFT(D7,1)="w",VALUE(LEFT(D7,1))&gt;VALUE(RIGHT(D7,1))),2,IF(OR(VALUE(LEFT(D7,1))&lt;VALUE(RIGHT(D7,1))),1,0)))+IF(F7="",0,IF(OR(LEFT(F7,1)="w",VALUE(LEFT(F7,1))&gt;VALUE(RIGHT(F7,1))),2,IF(OR(VALUE(LEFT(F7,1))&lt;VALUE(RIGHT(F7,1))),1,0)))+IF(G7="",0,IF(OR(LEFT(G7,1)="w",VALUE(LEFT(G7,1))&gt;VALUE(RIGHT(G7,1))),2,IF(OR(VALUE(LEFT(G7,1))&lt;VALUE(RIGHT(G7,1))),1,0))))</f>
        <v>6</v>
      </c>
      <c r="J7" s="27">
        <f>IF(I7=0,"",RANK(I7,$I$6:$I$9))</f>
        <v>1</v>
      </c>
    </row>
    <row r="8" spans="1:10" s="5" customFormat="1" ht="15" x14ac:dyDescent="0.25">
      <c r="A8" s="26">
        <v>3</v>
      </c>
      <c r="B8" s="167" t="s">
        <v>461</v>
      </c>
      <c r="C8" s="168"/>
      <c r="D8" s="26" t="str">
        <f>RIGHT(F6,1)&amp;":"&amp;LEFT(F6,1)</f>
        <v>3:1</v>
      </c>
      <c r="E8" s="26" t="str">
        <f>RIGHT(F7,1)&amp;":"&amp;LEFT(F7,1)</f>
        <v>0:3</v>
      </c>
      <c r="F8" s="28" t="s">
        <v>4</v>
      </c>
      <c r="G8" s="29" t="s">
        <v>406</v>
      </c>
      <c r="H8" s="29"/>
      <c r="I8" s="26">
        <f>IF(B8="",0,IF(D8=":",0,IF(OR(LEFT(D8,1)="w",VALUE(LEFT(D8,1))&gt;VALUE(RIGHT(D8,1))),2,IF(OR(VALUE(LEFT(D8,1))&lt;VALUE(RIGHT(D8,1))),1,0)))+IF(E8=":",0,IF(OR(LEFT(E8,1)="w",VALUE(LEFT(E8,1))&gt;VALUE(RIGHT(E8,1))),2,IF(OR(VALUE(LEFT(E8,1))&lt;VALUE(RIGHT(E8,1))),1,0)))+IF(G8="",0,IF(OR(LEFT(G8,1)="w",VALUE(LEFT(G8,1))&gt;VALUE(RIGHT(G8,1))),2,IF(OR(VALUE(LEFT(G8,1))&lt;VALUE(RIGHT(G8,1))),1,0))))</f>
        <v>5</v>
      </c>
      <c r="J8" s="27">
        <f>IF(I8=0,"",RANK(I8,$I$6:$I$9))</f>
        <v>2</v>
      </c>
    </row>
    <row r="9" spans="1:10" s="5" customFormat="1" ht="15" x14ac:dyDescent="0.25">
      <c r="A9" s="26">
        <v>4</v>
      </c>
      <c r="B9" s="167" t="s">
        <v>462</v>
      </c>
      <c r="C9" s="168"/>
      <c r="D9" s="26" t="str">
        <f>RIGHT(G6,1)&amp;":"&amp;LEFT(G6,1)</f>
        <v>2:3</v>
      </c>
      <c r="E9" s="26" t="str">
        <f>RIGHT(G7,1)&amp;":"&amp;LEFT(G7,1)</f>
        <v>0:3</v>
      </c>
      <c r="F9" s="26" t="str">
        <f>RIGHT(G8,1)&amp;":"&amp;LEFT(G8,1)</f>
        <v>0:3</v>
      </c>
      <c r="G9" s="28" t="s">
        <v>4</v>
      </c>
      <c r="H9" s="28"/>
      <c r="I9" s="26">
        <f>IF(B9="",0,IF(D9=":",0,IF(OR(LEFT(D9,1)="w",VALUE(LEFT(D9,1))&gt;VALUE(RIGHT(D9,1))),2,IF(OR(VALUE(LEFT(D9,1))&lt;VALUE(RIGHT(D9,1))),1,0)))+IF(E9=":",0,IF(OR(LEFT(E9,1)="w",VALUE(LEFT(E9,1))&gt;VALUE(RIGHT(E9,1))),2,IF(OR(VALUE(LEFT(E9,1))&lt;VALUE(RIGHT(E9,1))),1,0)))+IF(F9=":",0,IF(OR(LEFT(F9,1)="w",VALUE(LEFT(F9,1))&gt;VALUE(RIGHT(F9,1))),2,IF(OR(VALUE(LEFT(F9,1))&lt;VALUE(RIGHT(F9,1))),1,0))))</f>
        <v>3</v>
      </c>
      <c r="J9" s="27">
        <f>IF(I9=0,"",RANK(I9,$I$6:$I$9))</f>
        <v>4</v>
      </c>
    </row>
    <row r="10" spans="1:10" s="5" customFormat="1" ht="20.100000000000001" customHeight="1" x14ac:dyDescent="0.25">
      <c r="B10" s="31"/>
      <c r="C10" s="31"/>
      <c r="D10" s="23"/>
      <c r="E10" s="23"/>
      <c r="F10" s="23"/>
      <c r="G10" s="23"/>
      <c r="H10" s="23"/>
    </row>
    <row r="11" spans="1:10" s="5" customFormat="1" ht="15" x14ac:dyDescent="0.25">
      <c r="A11" s="26"/>
      <c r="B11" s="30" t="s">
        <v>152</v>
      </c>
      <c r="C11" s="30" t="s">
        <v>1</v>
      </c>
      <c r="D11" s="26">
        <v>1</v>
      </c>
      <c r="E11" s="26">
        <v>2</v>
      </c>
      <c r="F11" s="26">
        <v>3</v>
      </c>
      <c r="G11" s="26">
        <v>4</v>
      </c>
      <c r="H11" s="26" t="s">
        <v>13</v>
      </c>
      <c r="I11" s="26" t="s">
        <v>2</v>
      </c>
      <c r="J11" s="26" t="s">
        <v>3</v>
      </c>
    </row>
    <row r="12" spans="1:10" s="5" customFormat="1" ht="15" x14ac:dyDescent="0.25">
      <c r="A12" s="26">
        <v>1</v>
      </c>
      <c r="B12" s="167" t="s">
        <v>463</v>
      </c>
      <c r="C12" s="168"/>
      <c r="D12" s="28" t="s">
        <v>4</v>
      </c>
      <c r="E12" s="29" t="s">
        <v>408</v>
      </c>
      <c r="F12" s="29" t="s">
        <v>408</v>
      </c>
      <c r="G12" s="29" t="s">
        <v>407</v>
      </c>
      <c r="H12" s="29"/>
      <c r="I12" s="26">
        <f>IF(B12="",0,IF(E12="",0,IF(OR(LEFT(E12,1)="w",VALUE(LEFT(E12,1))&gt;VALUE(RIGHT(E12,1))),2,IF(OR(VALUE(LEFT(E12,1))&lt;VALUE(RIGHT(E12,1))),1,0)))+IF(F12="",0,IF(OR(LEFT(F12,1)="w",VALUE(LEFT(F12,1))&gt;VALUE(RIGHT(F12,1))),2,IF(OR(VALUE(LEFT(F12,1))&lt;VALUE(RIGHT(F12,1))),1,0)))+IF(G12="",0,IF(OR(LEFT(G12,1)="w",VALUE(LEFT(G12,1))&gt;VALUE(RIGHT(G12,1))),2,IF(OR(VALUE(LEFT(G12,1))&lt;VALUE(RIGHT(G12,1))),1,0))))</f>
        <v>3</v>
      </c>
      <c r="J12" s="27">
        <f>IF(I12=0,"",RANK(I12,$I$12:$I$15))</f>
        <v>4</v>
      </c>
    </row>
    <row r="13" spans="1:10" s="5" customFormat="1" ht="15" x14ac:dyDescent="0.25">
      <c r="A13" s="26">
        <v>2</v>
      </c>
      <c r="B13" s="167" t="s">
        <v>464</v>
      </c>
      <c r="C13" s="168"/>
      <c r="D13" s="26" t="str">
        <f>RIGHT(E12,1)&amp;":"&amp;LEFT(E12,1)</f>
        <v>3:0</v>
      </c>
      <c r="E13" s="28" t="s">
        <v>4</v>
      </c>
      <c r="F13" s="29" t="s">
        <v>410</v>
      </c>
      <c r="G13" s="29" t="s">
        <v>406</v>
      </c>
      <c r="H13" s="29"/>
      <c r="I13" s="26">
        <f>IF(B13="",0,IF(D13=":",0,IF(OR(LEFT(D13,1)="w",VALUE(LEFT(D13,1))&gt;VALUE(RIGHT(D13,1))),2,IF(OR(VALUE(LEFT(D13,1))&lt;VALUE(RIGHT(D13,1))),1,0)))+IF(F13="",0,IF(OR(LEFT(F13,1)="w",VALUE(LEFT(F13,1))&gt;VALUE(RIGHT(F13,1))),2,IF(OR(VALUE(LEFT(F13,1))&lt;VALUE(RIGHT(F13,1))),1,0)))+IF(G13="",0,IF(OR(LEFT(G13,1)="w",VALUE(LEFT(G13,1))&gt;VALUE(RIGHT(G13,1))),2,IF(OR(VALUE(LEFT(G13,1))&lt;VALUE(RIGHT(G13,1))),1,0))))</f>
        <v>6</v>
      </c>
      <c r="J13" s="27">
        <f>IF(I13=0,"",RANK(I13,$I$12:$I$15))</f>
        <v>1</v>
      </c>
    </row>
    <row r="14" spans="1:10" s="5" customFormat="1" ht="15" x14ac:dyDescent="0.25">
      <c r="A14" s="26">
        <v>3</v>
      </c>
      <c r="B14" s="167" t="s">
        <v>465</v>
      </c>
      <c r="C14" s="168"/>
      <c r="D14" s="26" t="str">
        <f>RIGHT(F12,1)&amp;":"&amp;LEFT(F12,1)</f>
        <v>3:0</v>
      </c>
      <c r="E14" s="26" t="str">
        <f>RIGHT(F13,1)&amp;":"&amp;LEFT(F13,1)</f>
        <v>1:3</v>
      </c>
      <c r="F14" s="28" t="s">
        <v>4</v>
      </c>
      <c r="G14" s="29" t="s">
        <v>406</v>
      </c>
      <c r="H14" s="29"/>
      <c r="I14" s="26">
        <f>IF(B14="",0,IF(D14=":",0,IF(OR(LEFT(D14,1)="w",VALUE(LEFT(D14,1))&gt;VALUE(RIGHT(D14,1))),2,IF(OR(VALUE(LEFT(D14,1))&lt;VALUE(RIGHT(D14,1))),1,0)))+IF(E14=":",0,IF(OR(LEFT(E14,1)="w",VALUE(LEFT(E14,1))&gt;VALUE(RIGHT(E14,1))),2,IF(OR(VALUE(LEFT(E14,1))&lt;VALUE(RIGHT(E14,1))),1,0)))+IF(G14="",0,IF(OR(LEFT(G14,1)="w",VALUE(LEFT(G14,1))&gt;VALUE(RIGHT(G14,1))),2,IF(OR(VALUE(LEFT(G14,1))&lt;VALUE(RIGHT(G14,1))),1,0))))</f>
        <v>5</v>
      </c>
      <c r="J14" s="27">
        <f>IF(I14=0,"",RANK(I14,$I$12:$I$15))</f>
        <v>2</v>
      </c>
    </row>
    <row r="15" spans="1:10" s="5" customFormat="1" ht="15" x14ac:dyDescent="0.25">
      <c r="A15" s="26">
        <v>4</v>
      </c>
      <c r="B15" s="167" t="s">
        <v>466</v>
      </c>
      <c r="C15" s="168"/>
      <c r="D15" s="26" t="str">
        <f>RIGHT(G12,1)&amp;":"&amp;LEFT(G12,1)</f>
        <v>3:1</v>
      </c>
      <c r="E15" s="26" t="str">
        <f>RIGHT(G13,1)&amp;":"&amp;LEFT(G13,1)</f>
        <v>0:3</v>
      </c>
      <c r="F15" s="26" t="str">
        <f>RIGHT(G14,1)&amp;":"&amp;LEFT(G14,1)</f>
        <v>0:3</v>
      </c>
      <c r="G15" s="28" t="s">
        <v>4</v>
      </c>
      <c r="H15" s="28"/>
      <c r="I15" s="26">
        <f>IF(B15="",0,IF(D15=":",0,IF(OR(LEFT(D15,1)="w",VALUE(LEFT(D15,1))&gt;VALUE(RIGHT(D15,1))),2,IF(OR(VALUE(LEFT(D15,1))&lt;VALUE(RIGHT(D15,1))),1,0)))+IF(E15=":",0,IF(OR(LEFT(E15,1)="w",VALUE(LEFT(E15,1))&gt;VALUE(RIGHT(E15,1))),2,IF(OR(VALUE(LEFT(E15,1))&lt;VALUE(RIGHT(E15,1))),1,0)))+IF(F15=":",0,IF(OR(LEFT(F15,1)="w",VALUE(LEFT(F15,1))&gt;VALUE(RIGHT(F15,1))),2,IF(OR(VALUE(LEFT(F15,1))&lt;VALUE(RIGHT(F15,1))),1,0))))</f>
        <v>4</v>
      </c>
      <c r="J15" s="27">
        <f>IF(I15=0,"",RANK(I15,$I$12:$I$15))</f>
        <v>3</v>
      </c>
    </row>
    <row r="16" spans="1:10" s="5" customFormat="1" ht="20.100000000000001" customHeight="1" x14ac:dyDescent="0.25">
      <c r="B16" s="31"/>
      <c r="C16" s="31"/>
      <c r="D16" s="23"/>
      <c r="E16" s="23"/>
      <c r="F16" s="23"/>
      <c r="G16" s="23"/>
      <c r="H16" s="23"/>
    </row>
    <row r="17" spans="1:10" s="5" customFormat="1" ht="15" x14ac:dyDescent="0.25">
      <c r="A17" s="26"/>
      <c r="B17" s="30" t="s">
        <v>153</v>
      </c>
      <c r="C17" s="30" t="s">
        <v>1</v>
      </c>
      <c r="D17" s="26">
        <v>1</v>
      </c>
      <c r="E17" s="26">
        <v>2</v>
      </c>
      <c r="F17" s="26">
        <v>3</v>
      </c>
      <c r="G17" s="26">
        <v>4</v>
      </c>
      <c r="H17" s="26" t="s">
        <v>13</v>
      </c>
      <c r="I17" s="26" t="s">
        <v>2</v>
      </c>
      <c r="J17" s="26" t="s">
        <v>3</v>
      </c>
    </row>
    <row r="18" spans="1:10" s="5" customFormat="1" ht="15" x14ac:dyDescent="0.25">
      <c r="A18" s="26">
        <v>1</v>
      </c>
      <c r="B18" s="167" t="s">
        <v>467</v>
      </c>
      <c r="C18" s="168"/>
      <c r="D18" s="28" t="s">
        <v>4</v>
      </c>
      <c r="E18" s="29" t="s">
        <v>407</v>
      </c>
      <c r="F18" s="29" t="s">
        <v>410</v>
      </c>
      <c r="G18" s="29" t="s">
        <v>406</v>
      </c>
      <c r="H18" s="29" t="s">
        <v>511</v>
      </c>
      <c r="I18" s="26">
        <f>IF(B18="",0,IF(E18="",0,IF(OR(LEFT(E18,1)="w",VALUE(LEFT(E18,1))&gt;VALUE(RIGHT(E18,1))),2,IF(OR(VALUE(LEFT(E18,1))&lt;VALUE(RIGHT(E18,1))),1,0)))+IF(F18="",0,IF(OR(LEFT(F18,1)="w",VALUE(LEFT(F18,1))&gt;VALUE(RIGHT(F18,1))),2,IF(OR(VALUE(LEFT(F18,1))&lt;VALUE(RIGHT(F18,1))),1,0)))+IF(G18="",0,IF(OR(LEFT(G18,1)="w",VALUE(LEFT(G18,1))&gt;VALUE(RIGHT(G18,1))),2,IF(OR(VALUE(LEFT(G18,1))&lt;VALUE(RIGHT(G18,1))),1,0))))</f>
        <v>5</v>
      </c>
      <c r="J18" s="27">
        <f>IF(I18=0,"",RANK(I18,$I$18:$I$21))</f>
        <v>1</v>
      </c>
    </row>
    <row r="19" spans="1:10" s="5" customFormat="1" ht="15" x14ac:dyDescent="0.25">
      <c r="A19" s="26">
        <v>2</v>
      </c>
      <c r="B19" s="167" t="s">
        <v>468</v>
      </c>
      <c r="C19" s="168"/>
      <c r="D19" s="26" t="str">
        <f>RIGHT(E18,1)&amp;":"&amp;LEFT(E18,1)</f>
        <v>3:1</v>
      </c>
      <c r="E19" s="28" t="s">
        <v>4</v>
      </c>
      <c r="F19" s="29" t="s">
        <v>407</v>
      </c>
      <c r="G19" s="29" t="s">
        <v>406</v>
      </c>
      <c r="H19" s="29" t="s">
        <v>511</v>
      </c>
      <c r="I19" s="26">
        <f>IF(B19="",0,IF(D19=":",0,IF(OR(LEFT(D19,1)="w",VALUE(LEFT(D19,1))&gt;VALUE(RIGHT(D19,1))),2,IF(OR(VALUE(LEFT(D19,1))&lt;VALUE(RIGHT(D19,1))),1,0)))+IF(F19="",0,IF(OR(LEFT(F19,1)="w",VALUE(LEFT(F19,1))&gt;VALUE(RIGHT(F19,1))),2,IF(OR(VALUE(LEFT(F19,1))&lt;VALUE(RIGHT(F19,1))),1,0)))+IF(G19="",0,IF(OR(LEFT(G19,1)="w",VALUE(LEFT(G19,1))&gt;VALUE(RIGHT(G19,1))),2,IF(OR(VALUE(LEFT(G19,1))&lt;VALUE(RIGHT(G19,1))),1,0))))</f>
        <v>5</v>
      </c>
      <c r="J19" s="27">
        <v>2</v>
      </c>
    </row>
    <row r="20" spans="1:10" s="5" customFormat="1" ht="15" x14ac:dyDescent="0.25">
      <c r="A20" s="26">
        <v>3</v>
      </c>
      <c r="B20" s="167" t="s">
        <v>469</v>
      </c>
      <c r="C20" s="168"/>
      <c r="D20" s="26" t="str">
        <f>RIGHT(F18,1)&amp;":"&amp;LEFT(F18,1)</f>
        <v>1:3</v>
      </c>
      <c r="E20" s="26" t="str">
        <f>RIGHT(F19,1)&amp;":"&amp;LEFT(F19,1)</f>
        <v>3:1</v>
      </c>
      <c r="F20" s="28" t="s">
        <v>4</v>
      </c>
      <c r="G20" s="29" t="s">
        <v>406</v>
      </c>
      <c r="H20" s="29" t="s">
        <v>511</v>
      </c>
      <c r="I20" s="26">
        <f>IF(B20="",0,IF(D20=":",0,IF(OR(LEFT(D20,1)="w",VALUE(LEFT(D20,1))&gt;VALUE(RIGHT(D20,1))),2,IF(OR(VALUE(LEFT(D20,1))&lt;VALUE(RIGHT(D20,1))),1,0)))+IF(E20=":",0,IF(OR(LEFT(E20,1)="w",VALUE(LEFT(E20,1))&gt;VALUE(RIGHT(E20,1))),2,IF(OR(VALUE(LEFT(E20,1))&lt;VALUE(RIGHT(E20,1))),1,0)))+IF(G20="",0,IF(OR(LEFT(G20,1)="w",VALUE(LEFT(G20,1))&gt;VALUE(RIGHT(G20,1))),2,IF(OR(VALUE(LEFT(G20,1))&lt;VALUE(RIGHT(G20,1))),1,0))))</f>
        <v>5</v>
      </c>
      <c r="J20" s="27">
        <v>3</v>
      </c>
    </row>
    <row r="21" spans="1:10" s="5" customFormat="1" ht="15" x14ac:dyDescent="0.25">
      <c r="A21" s="26">
        <v>4</v>
      </c>
      <c r="B21" s="167" t="s">
        <v>470</v>
      </c>
      <c r="C21" s="168"/>
      <c r="D21" s="26" t="str">
        <f>RIGHT(G18,1)&amp;":"&amp;LEFT(G18,1)</f>
        <v>0:3</v>
      </c>
      <c r="E21" s="26" t="str">
        <f>RIGHT(G19,1)&amp;":"&amp;LEFT(G19,1)</f>
        <v>0:3</v>
      </c>
      <c r="F21" s="26" t="str">
        <f>RIGHT(G20,1)&amp;":"&amp;LEFT(G20,1)</f>
        <v>0:3</v>
      </c>
      <c r="G21" s="28" t="s">
        <v>4</v>
      </c>
      <c r="H21" s="28"/>
      <c r="I21" s="26">
        <f>IF(B21="",0,IF(D21=":",0,IF(OR(LEFT(D21,1)="w",VALUE(LEFT(D21,1))&gt;VALUE(RIGHT(D21,1))),2,IF(OR(VALUE(LEFT(D21,1))&lt;VALUE(RIGHT(D21,1))),1,0)))+IF(E21=":",0,IF(OR(LEFT(E21,1)="w",VALUE(LEFT(E21,1))&gt;VALUE(RIGHT(E21,1))),2,IF(OR(VALUE(LEFT(E21,1))&lt;VALUE(RIGHT(E21,1))),1,0)))+IF(F21=":",0,IF(OR(LEFT(F21,1)="w",VALUE(LEFT(F21,1))&gt;VALUE(RIGHT(F21,1))),2,IF(OR(VALUE(LEFT(F21,1))&lt;VALUE(RIGHT(F21,1))),1,0))))</f>
        <v>3</v>
      </c>
      <c r="J21" s="27">
        <f>IF(I21=0,"",RANK(I21,$I$18:$I$21))</f>
        <v>4</v>
      </c>
    </row>
    <row r="22" spans="1:10" s="5" customFormat="1" ht="20.100000000000001" customHeight="1" x14ac:dyDescent="0.25">
      <c r="B22" s="31"/>
      <c r="C22" s="31"/>
      <c r="D22" s="23"/>
      <c r="E22" s="23"/>
      <c r="F22" s="23"/>
      <c r="G22" s="23"/>
      <c r="H22" s="23"/>
    </row>
    <row r="23" spans="1:10" s="5" customFormat="1" ht="15" x14ac:dyDescent="0.25">
      <c r="A23" s="26"/>
      <c r="B23" s="30" t="s">
        <v>199</v>
      </c>
      <c r="C23" s="30" t="s">
        <v>1</v>
      </c>
      <c r="D23" s="26">
        <v>1</v>
      </c>
      <c r="E23" s="26">
        <v>2</v>
      </c>
      <c r="F23" s="26">
        <v>3</v>
      </c>
      <c r="G23" s="26">
        <v>4</v>
      </c>
      <c r="H23" s="26" t="s">
        <v>13</v>
      </c>
      <c r="I23" s="26" t="s">
        <v>2</v>
      </c>
      <c r="J23" s="26" t="s">
        <v>3</v>
      </c>
    </row>
    <row r="24" spans="1:10" s="5" customFormat="1" ht="15" x14ac:dyDescent="0.25">
      <c r="A24" s="26">
        <v>1</v>
      </c>
      <c r="B24" s="167" t="s">
        <v>471</v>
      </c>
      <c r="C24" s="168"/>
      <c r="D24" s="28" t="s">
        <v>4</v>
      </c>
      <c r="E24" s="29" t="s">
        <v>411</v>
      </c>
      <c r="F24" s="29" t="s">
        <v>406</v>
      </c>
      <c r="G24" s="29" t="s">
        <v>411</v>
      </c>
      <c r="H24" s="29"/>
      <c r="I24" s="26">
        <f>IF(B24="",0,IF(E24="",0,IF(OR(LEFT(E24,1)="w",VALUE(LEFT(E24,1))&gt;VALUE(RIGHT(E24,1))),2,IF(OR(VALUE(LEFT(E24,1))&lt;VALUE(RIGHT(E24,1))),1,0)))+IF(F24="",0,IF(OR(LEFT(F24,1)="w",VALUE(LEFT(F24,1))&gt;VALUE(RIGHT(F24,1))),2,IF(OR(VALUE(LEFT(F24,1))&lt;VALUE(RIGHT(F24,1))),1,0)))+IF(G24="",0,IF(OR(LEFT(G24,1)="w",VALUE(LEFT(G24,1))&gt;VALUE(RIGHT(G24,1))),2,IF(OR(VALUE(LEFT(G24,1))&lt;VALUE(RIGHT(G24,1))),1,0))))</f>
        <v>6</v>
      </c>
      <c r="J24" s="27">
        <f>IF(I24=0,"",RANK(I24,$I$24:$I$27))</f>
        <v>1</v>
      </c>
    </row>
    <row r="25" spans="1:10" s="5" customFormat="1" ht="15" x14ac:dyDescent="0.25">
      <c r="A25" s="26">
        <v>2</v>
      </c>
      <c r="B25" s="167" t="s">
        <v>472</v>
      </c>
      <c r="C25" s="168"/>
      <c r="D25" s="26" t="str">
        <f>RIGHT(E24,1)&amp;":"&amp;LEFT(E24,1)</f>
        <v>2:3</v>
      </c>
      <c r="E25" s="28" t="s">
        <v>4</v>
      </c>
      <c r="F25" s="29" t="s">
        <v>406</v>
      </c>
      <c r="G25" s="29" t="s">
        <v>411</v>
      </c>
      <c r="H25" s="29"/>
      <c r="I25" s="26">
        <f>IF(B25="",0,IF(D25=":",0,IF(OR(LEFT(D25,1)="w",VALUE(LEFT(D25,1))&gt;VALUE(RIGHT(D25,1))),2,IF(OR(VALUE(LEFT(D25,1))&lt;VALUE(RIGHT(D25,1))),1,0)))+IF(F25="",0,IF(OR(LEFT(F25,1)="w",VALUE(LEFT(F25,1))&gt;VALUE(RIGHT(F25,1))),2,IF(OR(VALUE(LEFT(F25,1))&lt;VALUE(RIGHT(F25,1))),1,0)))+IF(G25="",0,IF(OR(LEFT(G25,1)="w",VALUE(LEFT(G25,1))&gt;VALUE(RIGHT(G25,1))),2,IF(OR(VALUE(LEFT(G25,1))&lt;VALUE(RIGHT(G25,1))),1,0))))</f>
        <v>5</v>
      </c>
      <c r="J25" s="27">
        <f>IF(I25=0,"",RANK(I25,$I$24:$I$27))</f>
        <v>2</v>
      </c>
    </row>
    <row r="26" spans="1:10" s="5" customFormat="1" ht="15" x14ac:dyDescent="0.25">
      <c r="A26" s="26">
        <v>3</v>
      </c>
      <c r="B26" s="167" t="s">
        <v>473</v>
      </c>
      <c r="C26" s="168"/>
      <c r="D26" s="26" t="str">
        <f>RIGHT(F24,1)&amp;":"&amp;LEFT(F24,1)</f>
        <v>0:3</v>
      </c>
      <c r="E26" s="26" t="str">
        <f>RIGHT(F25,1)&amp;":"&amp;LEFT(F25,1)</f>
        <v>0:3</v>
      </c>
      <c r="F26" s="28" t="s">
        <v>4</v>
      </c>
      <c r="G26" s="29" t="s">
        <v>408</v>
      </c>
      <c r="H26" s="29"/>
      <c r="I26" s="26">
        <f>IF(B26="",0,IF(D26=":",0,IF(OR(LEFT(D26,1)="w",VALUE(LEFT(D26,1))&gt;VALUE(RIGHT(D26,1))),2,IF(OR(VALUE(LEFT(D26,1))&lt;VALUE(RIGHT(D26,1))),1,0)))+IF(E26=":",0,IF(OR(LEFT(E26,1)="w",VALUE(LEFT(E26,1))&gt;VALUE(RIGHT(E26,1))),2,IF(OR(VALUE(LEFT(E26,1))&lt;VALUE(RIGHT(E26,1))),1,0)))+IF(G26="",0,IF(OR(LEFT(G26,1)="w",VALUE(LEFT(G26,1))&gt;VALUE(RIGHT(G26,1))),2,IF(OR(VALUE(LEFT(G26,1))&lt;VALUE(RIGHT(G26,1))),1,0))))</f>
        <v>3</v>
      </c>
      <c r="J26" s="27">
        <f>IF(I26=0,"",RANK(I26,$I$24:$I$27))</f>
        <v>4</v>
      </c>
    </row>
    <row r="27" spans="1:10" s="5" customFormat="1" ht="15" x14ac:dyDescent="0.25">
      <c r="A27" s="26">
        <v>4</v>
      </c>
      <c r="B27" s="167" t="s">
        <v>474</v>
      </c>
      <c r="C27" s="168"/>
      <c r="D27" s="26" t="str">
        <f>RIGHT(G24,1)&amp;":"&amp;LEFT(G24,1)</f>
        <v>2:3</v>
      </c>
      <c r="E27" s="26" t="str">
        <f>RIGHT(G25,1)&amp;":"&amp;LEFT(G25,1)</f>
        <v>2:3</v>
      </c>
      <c r="F27" s="26" t="str">
        <f>RIGHT(G26,1)&amp;":"&amp;LEFT(G26,1)</f>
        <v>3:0</v>
      </c>
      <c r="G27" s="28" t="s">
        <v>4</v>
      </c>
      <c r="H27" s="28"/>
      <c r="I27" s="26">
        <f>IF(B27="",0,IF(D27=":",0,IF(OR(LEFT(D27,1)="w",VALUE(LEFT(D27,1))&gt;VALUE(RIGHT(D27,1))),2,IF(OR(VALUE(LEFT(D27,1))&lt;VALUE(RIGHT(D27,1))),1,0)))+IF(E27=":",0,IF(OR(LEFT(E27,1)="w",VALUE(LEFT(E27,1))&gt;VALUE(RIGHT(E27,1))),2,IF(OR(VALUE(LEFT(E27,1))&lt;VALUE(RIGHT(E27,1))),1,0)))+IF(F27=":",0,IF(OR(LEFT(F27,1)="w",VALUE(LEFT(F27,1))&gt;VALUE(RIGHT(F27,1))),2,IF(OR(VALUE(LEFT(F27,1))&lt;VALUE(RIGHT(F27,1))),1,0))))</f>
        <v>4</v>
      </c>
      <c r="J27" s="27">
        <f>IF(I27=0,"",RANK(I27,$I$24:$I$27))</f>
        <v>3</v>
      </c>
    </row>
  </sheetData>
  <sheetProtection sheet="1" objects="1" scenarios="1"/>
  <mergeCells count="19">
    <mergeCell ref="B18:C18"/>
    <mergeCell ref="A1:J1"/>
    <mergeCell ref="A3:D3"/>
    <mergeCell ref="A4:C4"/>
    <mergeCell ref="B6:C6"/>
    <mergeCell ref="B7:C7"/>
    <mergeCell ref="B8:C8"/>
    <mergeCell ref="B9:C9"/>
    <mergeCell ref="B12:C12"/>
    <mergeCell ref="B13:C13"/>
    <mergeCell ref="B14:C14"/>
    <mergeCell ref="B15:C15"/>
    <mergeCell ref="B27:C27"/>
    <mergeCell ref="B19:C19"/>
    <mergeCell ref="B20:C20"/>
    <mergeCell ref="B21:C21"/>
    <mergeCell ref="B24:C24"/>
    <mergeCell ref="B25:C25"/>
    <mergeCell ref="B26:C26"/>
  </mergeCells>
  <dataValidations count="1">
    <dataValidation type="list" allowBlank="1" showInputMessage="1" showErrorMessage="1" sqref="B6:C9 B12:C15 B18:C21 B24:C27" xr:uid="{00000000-0002-0000-0500-000000000000}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7"/>
  <sheetViews>
    <sheetView showGridLines="0" workbookViewId="0">
      <selection activeCell="H26" sqref="H26"/>
    </sheetView>
  </sheetViews>
  <sheetFormatPr defaultColWidth="9.109375" defaultRowHeight="13.2" x14ac:dyDescent="0.25"/>
  <cols>
    <col min="1" max="1" width="3.6640625" style="3" customWidth="1"/>
    <col min="2" max="2" width="23.6640625" style="19" customWidth="1"/>
    <col min="3" max="3" width="29.88671875" style="19" customWidth="1"/>
    <col min="4" max="8" width="5.109375" style="4" customWidth="1"/>
    <col min="9" max="10" width="4.5546875" style="3" customWidth="1"/>
    <col min="11" max="11" width="7.33203125" style="3" customWidth="1"/>
    <col min="12" max="16384" width="9.109375" style="3"/>
  </cols>
  <sheetData>
    <row r="1" spans="1:10" s="5" customFormat="1" ht="17.25" customHeight="1" x14ac:dyDescent="0.25">
      <c r="A1" s="171" t="str">
        <f>div_A!A1</f>
        <v>9.KBT Turnov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9" customHeight="1" x14ac:dyDescent="0.25">
      <c r="A2" s="1"/>
      <c r="I2" s="2"/>
      <c r="J2" s="2"/>
    </row>
    <row r="3" spans="1:10" s="5" customFormat="1" ht="15" x14ac:dyDescent="0.25">
      <c r="A3" s="172" t="str">
        <f>div_A!A3</f>
        <v>Turnov, 13.05.2023</v>
      </c>
      <c r="B3" s="172"/>
      <c r="C3" s="172"/>
      <c r="D3" s="172"/>
      <c r="E3" s="23"/>
      <c r="F3" s="61"/>
      <c r="G3" s="23"/>
      <c r="H3" s="23"/>
      <c r="I3" s="25"/>
    </row>
    <row r="4" spans="1:10" s="5" customFormat="1" ht="15.6" x14ac:dyDescent="0.3">
      <c r="A4" s="170" t="s">
        <v>299</v>
      </c>
      <c r="B4" s="170"/>
      <c r="C4" s="170"/>
      <c r="D4" s="23"/>
      <c r="E4" s="23"/>
      <c r="F4" s="23"/>
      <c r="G4" s="23"/>
      <c r="H4" s="23"/>
    </row>
    <row r="5" spans="1:10" s="5" customFormat="1" ht="15" x14ac:dyDescent="0.25">
      <c r="A5" s="26"/>
      <c r="B5" s="30" t="s">
        <v>151</v>
      </c>
      <c r="C5" s="30" t="s">
        <v>1</v>
      </c>
      <c r="D5" s="26">
        <v>1</v>
      </c>
      <c r="E5" s="26">
        <v>2</v>
      </c>
      <c r="F5" s="26">
        <v>3</v>
      </c>
      <c r="G5" s="26">
        <v>4</v>
      </c>
      <c r="H5" s="26" t="s">
        <v>13</v>
      </c>
      <c r="I5" s="26" t="s">
        <v>2</v>
      </c>
      <c r="J5" s="26" t="s">
        <v>3</v>
      </c>
    </row>
    <row r="6" spans="1:10" s="5" customFormat="1" ht="15" x14ac:dyDescent="0.25">
      <c r="A6" s="26">
        <v>1</v>
      </c>
      <c r="B6" s="167" t="s">
        <v>475</v>
      </c>
      <c r="C6" s="168"/>
      <c r="D6" s="28" t="s">
        <v>4</v>
      </c>
      <c r="E6" s="29" t="s">
        <v>410</v>
      </c>
      <c r="F6" s="29" t="s">
        <v>410</v>
      </c>
      <c r="G6" s="29" t="s">
        <v>406</v>
      </c>
      <c r="H6" s="29"/>
      <c r="I6" s="26">
        <f>IF(B6="",0,IF(E6="",0,IF(OR(LEFT(E6,1)="w",VALUE(LEFT(E6,1))&gt;VALUE(RIGHT(E6,1))),2,IF(OR(VALUE(LEFT(E6,1))&lt;VALUE(RIGHT(E6,1))),1,0)))+IF(F6="",0,IF(OR(LEFT(F6,1)="w",VALUE(LEFT(F6,1))&gt;VALUE(RIGHT(F6,1))),2,IF(OR(VALUE(LEFT(F6,1))&lt;VALUE(RIGHT(F6,1))),1,0)))+IF(G6="",0,IF(OR(LEFT(G6,1)="w",VALUE(LEFT(G6,1))&gt;VALUE(RIGHT(G6,1))),2,IF(OR(VALUE(LEFT(G6,1))&lt;VALUE(RIGHT(G6,1))),1,0))))</f>
        <v>6</v>
      </c>
      <c r="J6" s="27">
        <f>IF(I6=0,"",RANK(I6,$I$6:$I$9))</f>
        <v>1</v>
      </c>
    </row>
    <row r="7" spans="1:10" s="5" customFormat="1" ht="15" x14ac:dyDescent="0.25">
      <c r="A7" s="26">
        <v>2</v>
      </c>
      <c r="B7" s="167" t="s">
        <v>476</v>
      </c>
      <c r="C7" s="168"/>
      <c r="D7" s="26" t="str">
        <f>RIGHT(E6,1)&amp;":"&amp;LEFT(E6,1)</f>
        <v>1:3</v>
      </c>
      <c r="E7" s="28" t="s">
        <v>4</v>
      </c>
      <c r="F7" s="29" t="s">
        <v>406</v>
      </c>
      <c r="G7" s="29" t="s">
        <v>406</v>
      </c>
      <c r="H7" s="29"/>
      <c r="I7" s="26">
        <f>IF(B7="",0,IF(D7=":",0,IF(OR(LEFT(D7,1)="w",VALUE(LEFT(D7,1))&gt;VALUE(RIGHT(D7,1))),2,IF(OR(VALUE(LEFT(D7,1))&lt;VALUE(RIGHT(D7,1))),1,0)))+IF(F7="",0,IF(OR(LEFT(F7,1)="w",VALUE(LEFT(F7,1))&gt;VALUE(RIGHT(F7,1))),2,IF(OR(VALUE(LEFT(F7,1))&lt;VALUE(RIGHT(F7,1))),1,0)))+IF(G7="",0,IF(OR(LEFT(G7,1)="w",VALUE(LEFT(G7,1))&gt;VALUE(RIGHT(G7,1))),2,IF(OR(VALUE(LEFT(G7,1))&lt;VALUE(RIGHT(G7,1))),1,0))))</f>
        <v>5</v>
      </c>
      <c r="J7" s="27">
        <f>IF(I7=0,"",RANK(I7,$I$6:$I$9))</f>
        <v>2</v>
      </c>
    </row>
    <row r="8" spans="1:10" s="5" customFormat="1" ht="15" x14ac:dyDescent="0.25">
      <c r="A8" s="26">
        <v>3</v>
      </c>
      <c r="B8" s="167" t="s">
        <v>477</v>
      </c>
      <c r="C8" s="168"/>
      <c r="D8" s="26" t="str">
        <f>RIGHT(F6,1)&amp;":"&amp;LEFT(F6,1)</f>
        <v>1:3</v>
      </c>
      <c r="E8" s="26" t="str">
        <f>RIGHT(F7,1)&amp;":"&amp;LEFT(F7,1)</f>
        <v>0:3</v>
      </c>
      <c r="F8" s="28" t="s">
        <v>4</v>
      </c>
      <c r="G8" s="29" t="s">
        <v>409</v>
      </c>
      <c r="H8" s="29"/>
      <c r="I8" s="26">
        <f>IF(B8="",0,IF(D8=":",0,IF(OR(LEFT(D8,1)="w",VALUE(LEFT(D8,1))&gt;VALUE(RIGHT(D8,1))),2,IF(OR(VALUE(LEFT(D8,1))&lt;VALUE(RIGHT(D8,1))),1,0)))+IF(E8=":",0,IF(OR(LEFT(E8,1)="w",VALUE(LEFT(E8,1))&gt;VALUE(RIGHT(E8,1))),2,IF(OR(VALUE(LEFT(E8,1))&lt;VALUE(RIGHT(E8,1))),1,0)))+IF(G8="",0,IF(OR(LEFT(G8,1)="w",VALUE(LEFT(G8,1))&gt;VALUE(RIGHT(G8,1))),2,IF(OR(VALUE(LEFT(G8,1))&lt;VALUE(RIGHT(G8,1))),1,0))))</f>
        <v>3</v>
      </c>
      <c r="J8" s="27">
        <f>IF(I8=0,"",RANK(I8,$I$6:$I$9))</f>
        <v>4</v>
      </c>
    </row>
    <row r="9" spans="1:10" s="5" customFormat="1" ht="15" x14ac:dyDescent="0.25">
      <c r="A9" s="26">
        <v>4</v>
      </c>
      <c r="B9" s="167" t="s">
        <v>478</v>
      </c>
      <c r="C9" s="168"/>
      <c r="D9" s="26" t="str">
        <f>RIGHT(G6,1)&amp;":"&amp;LEFT(G6,1)</f>
        <v>0:3</v>
      </c>
      <c r="E9" s="26" t="str">
        <f>RIGHT(G7,1)&amp;":"&amp;LEFT(G7,1)</f>
        <v>0:3</v>
      </c>
      <c r="F9" s="26" t="str">
        <f>RIGHT(G8,1)&amp;":"&amp;LEFT(G8,1)</f>
        <v>3:2</v>
      </c>
      <c r="G9" s="28" t="s">
        <v>4</v>
      </c>
      <c r="H9" s="28"/>
      <c r="I9" s="26">
        <f>IF(B9="",0,IF(D9=":",0,IF(OR(LEFT(D9,1)="w",VALUE(LEFT(D9,1))&gt;VALUE(RIGHT(D9,1))),2,IF(OR(VALUE(LEFT(D9,1))&lt;VALUE(RIGHT(D9,1))),1,0)))+IF(E9=":",0,IF(OR(LEFT(E9,1)="w",VALUE(LEFT(E9,1))&gt;VALUE(RIGHT(E9,1))),2,IF(OR(VALUE(LEFT(E9,1))&lt;VALUE(RIGHT(E9,1))),1,0)))+IF(F9=":",0,IF(OR(LEFT(F9,1)="w",VALUE(LEFT(F9,1))&gt;VALUE(RIGHT(F9,1))),2,IF(OR(VALUE(LEFT(F9,1))&lt;VALUE(RIGHT(F9,1))),1,0))))</f>
        <v>4</v>
      </c>
      <c r="J9" s="27">
        <f>IF(I9=0,"",RANK(I9,$I$6:$I$9))</f>
        <v>3</v>
      </c>
    </row>
    <row r="10" spans="1:10" s="5" customFormat="1" ht="20.100000000000001" customHeight="1" x14ac:dyDescent="0.25">
      <c r="B10" s="31"/>
      <c r="C10" s="31"/>
      <c r="D10" s="23"/>
      <c r="E10" s="23"/>
      <c r="F10" s="23"/>
      <c r="G10" s="23"/>
      <c r="H10" s="23"/>
    </row>
    <row r="11" spans="1:10" s="5" customFormat="1" ht="15" x14ac:dyDescent="0.25">
      <c r="A11" s="26"/>
      <c r="B11" s="30" t="s">
        <v>152</v>
      </c>
      <c r="C11" s="30" t="s">
        <v>1</v>
      </c>
      <c r="D11" s="26">
        <v>1</v>
      </c>
      <c r="E11" s="26">
        <v>2</v>
      </c>
      <c r="F11" s="26">
        <v>3</v>
      </c>
      <c r="G11" s="26">
        <v>4</v>
      </c>
      <c r="H11" s="26" t="s">
        <v>13</v>
      </c>
      <c r="I11" s="26" t="s">
        <v>2</v>
      </c>
      <c r="J11" s="26" t="s">
        <v>3</v>
      </c>
    </row>
    <row r="12" spans="1:10" s="5" customFormat="1" ht="15" x14ac:dyDescent="0.25">
      <c r="A12" s="26">
        <v>1</v>
      </c>
      <c r="B12" s="167" t="s">
        <v>479</v>
      </c>
      <c r="C12" s="168"/>
      <c r="D12" s="28" t="s">
        <v>4</v>
      </c>
      <c r="E12" s="29" t="s">
        <v>409</v>
      </c>
      <c r="F12" s="29" t="s">
        <v>407</v>
      </c>
      <c r="G12" s="29" t="s">
        <v>406</v>
      </c>
      <c r="H12" s="29"/>
      <c r="I12" s="26">
        <f>IF(B12="",0,IF(E12="",0,IF(OR(LEFT(E12,1)="w",VALUE(LEFT(E12,1))&gt;VALUE(RIGHT(E12,1))),2,IF(OR(VALUE(LEFT(E12,1))&lt;VALUE(RIGHT(E12,1))),1,0)))+IF(F12="",0,IF(OR(LEFT(F12,1)="w",VALUE(LEFT(F12,1))&gt;VALUE(RIGHT(F12,1))),2,IF(OR(VALUE(LEFT(F12,1))&lt;VALUE(RIGHT(F12,1))),1,0)))+IF(G12="",0,IF(OR(LEFT(G12,1)="w",VALUE(LEFT(G12,1))&gt;VALUE(RIGHT(G12,1))),2,IF(OR(VALUE(LEFT(G12,1))&lt;VALUE(RIGHT(G12,1))),1,0))))</f>
        <v>4</v>
      </c>
      <c r="J12" s="27">
        <f>IF(I12=0,"",RANK(I12,$I$12:$I$15))</f>
        <v>3</v>
      </c>
    </row>
    <row r="13" spans="1:10" s="5" customFormat="1" ht="15" x14ac:dyDescent="0.25">
      <c r="A13" s="26">
        <v>2</v>
      </c>
      <c r="B13" s="167" t="s">
        <v>480</v>
      </c>
      <c r="C13" s="168"/>
      <c r="D13" s="26" t="str">
        <f>RIGHT(E12,1)&amp;":"&amp;LEFT(E12,1)</f>
        <v>3:2</v>
      </c>
      <c r="E13" s="28" t="s">
        <v>4</v>
      </c>
      <c r="F13" s="29" t="s">
        <v>409</v>
      </c>
      <c r="G13" s="29" t="s">
        <v>410</v>
      </c>
      <c r="H13" s="29"/>
      <c r="I13" s="26">
        <f>IF(B13="",0,IF(D13=":",0,IF(OR(LEFT(D13,1)="w",VALUE(LEFT(D13,1))&gt;VALUE(RIGHT(D13,1))),2,IF(OR(VALUE(LEFT(D13,1))&lt;VALUE(RIGHT(D13,1))),1,0)))+IF(F13="",0,IF(OR(LEFT(F13,1)="w",VALUE(LEFT(F13,1))&gt;VALUE(RIGHT(F13,1))),2,IF(OR(VALUE(LEFT(F13,1))&lt;VALUE(RIGHT(F13,1))),1,0)))+IF(G13="",0,IF(OR(LEFT(G13,1)="w",VALUE(LEFT(G13,1))&gt;VALUE(RIGHT(G13,1))),2,IF(OR(VALUE(LEFT(G13,1))&lt;VALUE(RIGHT(G13,1))),1,0))))</f>
        <v>5</v>
      </c>
      <c r="J13" s="27">
        <f>IF(I13=0,"",RANK(I13,$I$12:$I$15))</f>
        <v>2</v>
      </c>
    </row>
    <row r="14" spans="1:10" s="5" customFormat="1" ht="15" x14ac:dyDescent="0.25">
      <c r="A14" s="26">
        <v>3</v>
      </c>
      <c r="B14" s="167" t="s">
        <v>481</v>
      </c>
      <c r="C14" s="168"/>
      <c r="D14" s="26" t="str">
        <f>RIGHT(F12,1)&amp;":"&amp;LEFT(F12,1)</f>
        <v>3:1</v>
      </c>
      <c r="E14" s="26" t="str">
        <f>RIGHT(F13,1)&amp;":"&amp;LEFT(F13,1)</f>
        <v>3:2</v>
      </c>
      <c r="F14" s="28" t="s">
        <v>4</v>
      </c>
      <c r="G14" s="29" t="s">
        <v>410</v>
      </c>
      <c r="H14" s="29"/>
      <c r="I14" s="26">
        <f>IF(B14="",0,IF(D14=":",0,IF(OR(LEFT(D14,1)="w",VALUE(LEFT(D14,1))&gt;VALUE(RIGHT(D14,1))),2,IF(OR(VALUE(LEFT(D14,1))&lt;VALUE(RIGHT(D14,1))),1,0)))+IF(E14=":",0,IF(OR(LEFT(E14,1)="w",VALUE(LEFT(E14,1))&gt;VALUE(RIGHT(E14,1))),2,IF(OR(VALUE(LEFT(E14,1))&lt;VALUE(RIGHT(E14,1))),1,0)))+IF(G14="",0,IF(OR(LEFT(G14,1)="w",VALUE(LEFT(G14,1))&gt;VALUE(RIGHT(G14,1))),2,IF(OR(VALUE(LEFT(G14,1))&lt;VALUE(RIGHT(G14,1))),1,0))))</f>
        <v>6</v>
      </c>
      <c r="J14" s="27">
        <f>IF(I14=0,"",RANK(I14,$I$12:$I$15))</f>
        <v>1</v>
      </c>
    </row>
    <row r="15" spans="1:10" s="5" customFormat="1" ht="15" x14ac:dyDescent="0.25">
      <c r="A15" s="26">
        <v>4</v>
      </c>
      <c r="B15" s="167" t="s">
        <v>482</v>
      </c>
      <c r="C15" s="168"/>
      <c r="D15" s="26" t="str">
        <f>RIGHT(G12,1)&amp;":"&amp;LEFT(G12,1)</f>
        <v>0:3</v>
      </c>
      <c r="E15" s="26" t="str">
        <f>RIGHT(G13,1)&amp;":"&amp;LEFT(G13,1)</f>
        <v>1:3</v>
      </c>
      <c r="F15" s="26" t="str">
        <f>RIGHT(G14,1)&amp;":"&amp;LEFT(G14,1)</f>
        <v>1:3</v>
      </c>
      <c r="G15" s="28" t="s">
        <v>4</v>
      </c>
      <c r="H15" s="28"/>
      <c r="I15" s="26">
        <f>IF(B15="",0,IF(D15=":",0,IF(OR(LEFT(D15,1)="w",VALUE(LEFT(D15,1))&gt;VALUE(RIGHT(D15,1))),2,IF(OR(VALUE(LEFT(D15,1))&lt;VALUE(RIGHT(D15,1))),1,0)))+IF(E15=":",0,IF(OR(LEFT(E15,1)="w",VALUE(LEFT(E15,1))&gt;VALUE(RIGHT(E15,1))),2,IF(OR(VALUE(LEFT(E15,1))&lt;VALUE(RIGHT(E15,1))),1,0)))+IF(F15=":",0,IF(OR(LEFT(F15,1)="w",VALUE(LEFT(F15,1))&gt;VALUE(RIGHT(F15,1))),2,IF(OR(VALUE(LEFT(F15,1))&lt;VALUE(RIGHT(F15,1))),1,0))))</f>
        <v>3</v>
      </c>
      <c r="J15" s="27">
        <f>IF(I15=0,"",RANK(I15,$I$12:$I$15))</f>
        <v>4</v>
      </c>
    </row>
    <row r="16" spans="1:10" s="5" customFormat="1" ht="20.100000000000001" customHeight="1" x14ac:dyDescent="0.25">
      <c r="B16" s="31"/>
      <c r="C16" s="31"/>
      <c r="D16" s="23"/>
      <c r="E16" s="23"/>
      <c r="F16" s="23"/>
      <c r="G16" s="23"/>
      <c r="H16" s="23"/>
    </row>
    <row r="17" spans="1:10" s="5" customFormat="1" ht="15" x14ac:dyDescent="0.25">
      <c r="A17" s="26"/>
      <c r="B17" s="30" t="s">
        <v>153</v>
      </c>
      <c r="C17" s="30" t="s">
        <v>1</v>
      </c>
      <c r="D17" s="26">
        <v>1</v>
      </c>
      <c r="E17" s="26">
        <v>2</v>
      </c>
      <c r="F17" s="26">
        <v>3</v>
      </c>
      <c r="G17" s="26">
        <v>4</v>
      </c>
      <c r="H17" s="26" t="s">
        <v>13</v>
      </c>
      <c r="I17" s="26" t="s">
        <v>2</v>
      </c>
      <c r="J17" s="26" t="s">
        <v>3</v>
      </c>
    </row>
    <row r="18" spans="1:10" s="5" customFormat="1" ht="15" x14ac:dyDescent="0.25">
      <c r="A18" s="26">
        <v>1</v>
      </c>
      <c r="B18" s="167" t="s">
        <v>483</v>
      </c>
      <c r="C18" s="168"/>
      <c r="D18" s="28" t="s">
        <v>4</v>
      </c>
      <c r="E18" s="29" t="s">
        <v>407</v>
      </c>
      <c r="F18" s="29" t="s">
        <v>408</v>
      </c>
      <c r="G18" s="29" t="s">
        <v>408</v>
      </c>
      <c r="H18" s="29"/>
      <c r="I18" s="26">
        <f>IF(B18="",0,IF(E18="",0,IF(OR(LEFT(E18,1)="w",VALUE(LEFT(E18,1))&gt;VALUE(RIGHT(E18,1))),2,IF(OR(VALUE(LEFT(E18,1))&lt;VALUE(RIGHT(E18,1))),1,0)))+IF(F18="",0,IF(OR(LEFT(F18,1)="w",VALUE(LEFT(F18,1))&gt;VALUE(RIGHT(F18,1))),2,IF(OR(VALUE(LEFT(F18,1))&lt;VALUE(RIGHT(F18,1))),1,0)))+IF(G18="",0,IF(OR(LEFT(G18,1)="w",VALUE(LEFT(G18,1))&gt;VALUE(RIGHT(G18,1))),2,IF(OR(VALUE(LEFT(G18,1))&lt;VALUE(RIGHT(G18,1))),1,0))))</f>
        <v>3</v>
      </c>
      <c r="J18" s="27">
        <f>IF(I18=0,"",RANK(I18,$I$18:$I$21))</f>
        <v>4</v>
      </c>
    </row>
    <row r="19" spans="1:10" s="5" customFormat="1" ht="15" x14ac:dyDescent="0.25">
      <c r="A19" s="26">
        <v>2</v>
      </c>
      <c r="B19" s="167" t="s">
        <v>484</v>
      </c>
      <c r="C19" s="168"/>
      <c r="D19" s="26" t="str">
        <f>RIGHT(E18,1)&amp;":"&amp;LEFT(E18,1)</f>
        <v>3:1</v>
      </c>
      <c r="E19" s="28" t="s">
        <v>4</v>
      </c>
      <c r="F19" s="29" t="s">
        <v>408</v>
      </c>
      <c r="G19" s="29" t="s">
        <v>406</v>
      </c>
      <c r="H19" s="29"/>
      <c r="I19" s="26">
        <f>IF(B19="",0,IF(D19=":",0,IF(OR(LEFT(D19,1)="w",VALUE(LEFT(D19,1))&gt;VALUE(RIGHT(D19,1))),2,IF(OR(VALUE(LEFT(D19,1))&lt;VALUE(RIGHT(D19,1))),1,0)))+IF(F19="",0,IF(OR(LEFT(F19,1)="w",VALUE(LEFT(F19,1))&gt;VALUE(RIGHT(F19,1))),2,IF(OR(VALUE(LEFT(F19,1))&lt;VALUE(RIGHT(F19,1))),1,0)))+IF(G19="",0,IF(OR(LEFT(G19,1)="w",VALUE(LEFT(G19,1))&gt;VALUE(RIGHT(G19,1))),2,IF(OR(VALUE(LEFT(G19,1))&lt;VALUE(RIGHT(G19,1))),1,0))))</f>
        <v>5</v>
      </c>
      <c r="J19" s="27">
        <f>IF(I19=0,"",RANK(I19,$I$18:$I$21))</f>
        <v>2</v>
      </c>
    </row>
    <row r="20" spans="1:10" s="5" customFormat="1" ht="15" x14ac:dyDescent="0.25">
      <c r="A20" s="26">
        <v>3</v>
      </c>
      <c r="B20" s="167" t="s">
        <v>485</v>
      </c>
      <c r="C20" s="168"/>
      <c r="D20" s="26" t="str">
        <f>RIGHT(F18,1)&amp;":"&amp;LEFT(F18,1)</f>
        <v>3:0</v>
      </c>
      <c r="E20" s="26" t="str">
        <f>RIGHT(F19,1)&amp;":"&amp;LEFT(F19,1)</f>
        <v>3:0</v>
      </c>
      <c r="F20" s="28" t="s">
        <v>4</v>
      </c>
      <c r="G20" s="29" t="s">
        <v>406</v>
      </c>
      <c r="H20" s="29"/>
      <c r="I20" s="26">
        <f>IF(B20="",0,IF(D20=":",0,IF(OR(LEFT(D20,1)="w",VALUE(LEFT(D20,1))&gt;VALUE(RIGHT(D20,1))),2,IF(OR(VALUE(LEFT(D20,1))&lt;VALUE(RIGHT(D20,1))),1,0)))+IF(E20=":",0,IF(OR(LEFT(E20,1)="w",VALUE(LEFT(E20,1))&gt;VALUE(RIGHT(E20,1))),2,IF(OR(VALUE(LEFT(E20,1))&lt;VALUE(RIGHT(E20,1))),1,0)))+IF(G20="",0,IF(OR(LEFT(G20,1)="w",VALUE(LEFT(G20,1))&gt;VALUE(RIGHT(G20,1))),2,IF(OR(VALUE(LEFT(G20,1))&lt;VALUE(RIGHT(G20,1))),1,0))))</f>
        <v>6</v>
      </c>
      <c r="J20" s="27">
        <f>IF(I20=0,"",RANK(I20,$I$18:$I$21))</f>
        <v>1</v>
      </c>
    </row>
    <row r="21" spans="1:10" s="5" customFormat="1" ht="15" x14ac:dyDescent="0.25">
      <c r="A21" s="26">
        <v>4</v>
      </c>
      <c r="B21" s="167" t="s">
        <v>486</v>
      </c>
      <c r="C21" s="168"/>
      <c r="D21" s="26" t="str">
        <f>RIGHT(G18,1)&amp;":"&amp;LEFT(G18,1)</f>
        <v>3:0</v>
      </c>
      <c r="E21" s="26" t="str">
        <f>RIGHT(G19,1)&amp;":"&amp;LEFT(G19,1)</f>
        <v>0:3</v>
      </c>
      <c r="F21" s="26" t="str">
        <f>RIGHT(G20,1)&amp;":"&amp;LEFT(G20,1)</f>
        <v>0:3</v>
      </c>
      <c r="G21" s="28" t="s">
        <v>4</v>
      </c>
      <c r="H21" s="28"/>
      <c r="I21" s="26">
        <f>IF(B21="",0,IF(D21=":",0,IF(OR(LEFT(D21,1)="w",VALUE(LEFT(D21,1))&gt;VALUE(RIGHT(D21,1))),2,IF(OR(VALUE(LEFT(D21,1))&lt;VALUE(RIGHT(D21,1))),1,0)))+IF(E21=":",0,IF(OR(LEFT(E21,1)="w",VALUE(LEFT(E21,1))&gt;VALUE(RIGHT(E21,1))),2,IF(OR(VALUE(LEFT(E21,1))&lt;VALUE(RIGHT(E21,1))),1,0)))+IF(F21=":",0,IF(OR(LEFT(F21,1)="w",VALUE(LEFT(F21,1))&gt;VALUE(RIGHT(F21,1))),2,IF(OR(VALUE(LEFT(F21,1))&lt;VALUE(RIGHT(F21,1))),1,0))))</f>
        <v>4</v>
      </c>
      <c r="J21" s="27">
        <f>IF(I21=0,"",RANK(I21,$I$18:$I$21))</f>
        <v>3</v>
      </c>
    </row>
    <row r="22" spans="1:10" s="5" customFormat="1" ht="20.100000000000001" customHeight="1" x14ac:dyDescent="0.25">
      <c r="B22" s="31"/>
      <c r="C22" s="31"/>
      <c r="D22" s="23"/>
      <c r="E22" s="23"/>
      <c r="F22" s="23"/>
      <c r="G22" s="23"/>
      <c r="H22" s="23"/>
    </row>
    <row r="23" spans="1:10" s="5" customFormat="1" ht="15" x14ac:dyDescent="0.25">
      <c r="A23" s="26"/>
      <c r="B23" s="30" t="s">
        <v>199</v>
      </c>
      <c r="C23" s="30" t="s">
        <v>1</v>
      </c>
      <c r="D23" s="26">
        <v>1</v>
      </c>
      <c r="E23" s="26">
        <v>2</v>
      </c>
      <c r="F23" s="26">
        <v>3</v>
      </c>
      <c r="G23" s="26">
        <v>4</v>
      </c>
      <c r="H23" s="26" t="s">
        <v>13</v>
      </c>
      <c r="I23" s="26" t="s">
        <v>2</v>
      </c>
      <c r="J23" s="26" t="s">
        <v>3</v>
      </c>
    </row>
    <row r="24" spans="1:10" s="5" customFormat="1" ht="15" x14ac:dyDescent="0.25">
      <c r="A24" s="26">
        <v>1</v>
      </c>
      <c r="B24" s="167" t="s">
        <v>487</v>
      </c>
      <c r="C24" s="168"/>
      <c r="D24" s="28" t="s">
        <v>4</v>
      </c>
      <c r="E24" s="29" t="s">
        <v>411</v>
      </c>
      <c r="F24" s="29" t="s">
        <v>410</v>
      </c>
      <c r="G24" s="29" t="s">
        <v>408</v>
      </c>
      <c r="H24" s="29"/>
      <c r="I24" s="26">
        <f>IF(B24="",0,IF(E24="",0,IF(OR(LEFT(E24,1)="w",VALUE(LEFT(E24,1))&gt;VALUE(RIGHT(E24,1))),2,IF(OR(VALUE(LEFT(E24,1))&lt;VALUE(RIGHT(E24,1))),1,0)))+IF(F24="",0,IF(OR(LEFT(F24,1)="w",VALUE(LEFT(F24,1))&gt;VALUE(RIGHT(F24,1))),2,IF(OR(VALUE(LEFT(F24,1))&lt;VALUE(RIGHT(F24,1))),1,0)))+IF(G24="",0,IF(OR(LEFT(G24,1)="w",VALUE(LEFT(G24,1))&gt;VALUE(RIGHT(G24,1))),2,IF(OR(VALUE(LEFT(G24,1))&lt;VALUE(RIGHT(G24,1))),1,0))))</f>
        <v>5</v>
      </c>
      <c r="J24" s="27">
        <f>IF(I24=0,"",RANK(I24,$I$24:$I$27))</f>
        <v>2</v>
      </c>
    </row>
    <row r="25" spans="1:10" s="5" customFormat="1" ht="15" x14ac:dyDescent="0.25">
      <c r="A25" s="26">
        <v>2</v>
      </c>
      <c r="B25" s="167" t="s">
        <v>488</v>
      </c>
      <c r="C25" s="168"/>
      <c r="D25" s="26" t="str">
        <f>RIGHT(E24,1)&amp;":"&amp;LEFT(E24,1)</f>
        <v>2:3</v>
      </c>
      <c r="E25" s="28" t="s">
        <v>4</v>
      </c>
      <c r="F25" s="29" t="s">
        <v>407</v>
      </c>
      <c r="G25" s="29" t="s">
        <v>408</v>
      </c>
      <c r="H25" s="29"/>
      <c r="I25" s="26">
        <f>IF(B25="",0,IF(D25=":",0,IF(OR(LEFT(D25,1)="w",VALUE(LEFT(D25,1))&gt;VALUE(RIGHT(D25,1))),2,IF(OR(VALUE(LEFT(D25,1))&lt;VALUE(RIGHT(D25,1))),1,0)))+IF(F25="",0,IF(OR(LEFT(F25,1)="w",VALUE(LEFT(F25,1))&gt;VALUE(RIGHT(F25,1))),2,IF(OR(VALUE(LEFT(F25,1))&lt;VALUE(RIGHT(F25,1))),1,0)))+IF(G25="",0,IF(OR(LEFT(G25,1)="w",VALUE(LEFT(G25,1))&gt;VALUE(RIGHT(G25,1))),2,IF(OR(VALUE(LEFT(G25,1))&lt;VALUE(RIGHT(G25,1))),1,0))))</f>
        <v>3</v>
      </c>
      <c r="J25" s="27">
        <f>IF(I25=0,"",RANK(I25,$I$24:$I$27))</f>
        <v>4</v>
      </c>
    </row>
    <row r="26" spans="1:10" s="5" customFormat="1" ht="15" x14ac:dyDescent="0.25">
      <c r="A26" s="26">
        <v>3</v>
      </c>
      <c r="B26" s="167" t="s">
        <v>504</v>
      </c>
      <c r="C26" s="168"/>
      <c r="D26" s="26" t="str">
        <f>RIGHT(F24,1)&amp;":"&amp;LEFT(F24,1)</f>
        <v>1:3</v>
      </c>
      <c r="E26" s="26" t="str">
        <f>RIGHT(F25,1)&amp;":"&amp;LEFT(F25,1)</f>
        <v>3:1</v>
      </c>
      <c r="F26" s="28" t="s">
        <v>4</v>
      </c>
      <c r="G26" s="29" t="s">
        <v>407</v>
      </c>
      <c r="H26" s="29"/>
      <c r="I26" s="26">
        <f>IF(B26="",0,IF(D26=":",0,IF(OR(LEFT(D26,1)="w",VALUE(LEFT(D26,1))&gt;VALUE(RIGHT(D26,1))),2,IF(OR(VALUE(LEFT(D26,1))&lt;VALUE(RIGHT(D26,1))),1,0)))+IF(E26=":",0,IF(OR(LEFT(E26,1)="w",VALUE(LEFT(E26,1))&gt;VALUE(RIGHT(E26,1))),2,IF(OR(VALUE(LEFT(E26,1))&lt;VALUE(RIGHT(E26,1))),1,0)))+IF(G26="",0,IF(OR(LEFT(G26,1)="w",VALUE(LEFT(G26,1))&gt;VALUE(RIGHT(G26,1))),2,IF(OR(VALUE(LEFT(G26,1))&lt;VALUE(RIGHT(G26,1))),1,0))))</f>
        <v>4</v>
      </c>
      <c r="J26" s="27">
        <f>IF(I26=0,"",RANK(I26,$I$24:$I$27))</f>
        <v>3</v>
      </c>
    </row>
    <row r="27" spans="1:10" s="5" customFormat="1" ht="15" x14ac:dyDescent="0.25">
      <c r="A27" s="26">
        <v>4</v>
      </c>
      <c r="B27" s="167" t="s">
        <v>489</v>
      </c>
      <c r="C27" s="168"/>
      <c r="D27" s="26" t="str">
        <f>RIGHT(G24,1)&amp;":"&amp;LEFT(G24,1)</f>
        <v>3:0</v>
      </c>
      <c r="E27" s="26" t="str">
        <f>RIGHT(G25,1)&amp;":"&amp;LEFT(G25,1)</f>
        <v>3:0</v>
      </c>
      <c r="F27" s="26" t="str">
        <f>RIGHT(G26,1)&amp;":"&amp;LEFT(G26,1)</f>
        <v>3:1</v>
      </c>
      <c r="G27" s="28" t="s">
        <v>4</v>
      </c>
      <c r="H27" s="28"/>
      <c r="I27" s="26">
        <f>IF(B27="",0,IF(D27=":",0,IF(OR(LEFT(D27,1)="w",VALUE(LEFT(D27,1))&gt;VALUE(RIGHT(D27,1))),2,IF(OR(VALUE(LEFT(D27,1))&lt;VALUE(RIGHT(D27,1))),1,0)))+IF(E27=":",0,IF(OR(LEFT(E27,1)="w",VALUE(LEFT(E27,1))&gt;VALUE(RIGHT(E27,1))),2,IF(OR(VALUE(LEFT(E27,1))&lt;VALUE(RIGHT(E27,1))),1,0)))+IF(F27=":",0,IF(OR(LEFT(F27,1)="w",VALUE(LEFT(F27,1))&gt;VALUE(RIGHT(F27,1))),2,IF(OR(VALUE(LEFT(F27,1))&lt;VALUE(RIGHT(F27,1))),1,0))))</f>
        <v>6</v>
      </c>
      <c r="J27" s="27">
        <f>IF(I27=0,"",RANK(I27,$I$24:$I$27))</f>
        <v>1</v>
      </c>
    </row>
  </sheetData>
  <sheetProtection sheet="1" objects="1" scenarios="1"/>
  <mergeCells count="19">
    <mergeCell ref="B27:C27"/>
    <mergeCell ref="B19:C19"/>
    <mergeCell ref="B20:C20"/>
    <mergeCell ref="B21:C21"/>
    <mergeCell ref="B24:C24"/>
    <mergeCell ref="B25:C25"/>
    <mergeCell ref="B26:C26"/>
    <mergeCell ref="B18:C18"/>
    <mergeCell ref="A1:J1"/>
    <mergeCell ref="A3:D3"/>
    <mergeCell ref="A4:C4"/>
    <mergeCell ref="B6:C6"/>
    <mergeCell ref="B7:C7"/>
    <mergeCell ref="B8:C8"/>
    <mergeCell ref="B9:C9"/>
    <mergeCell ref="B12:C12"/>
    <mergeCell ref="B13:C13"/>
    <mergeCell ref="B14:C14"/>
    <mergeCell ref="B15:C15"/>
  </mergeCells>
  <dataValidations count="1">
    <dataValidation type="list" allowBlank="1" showInputMessage="1" showErrorMessage="1" sqref="B6:C9 B12:C15 B18:C21 B24:C27" xr:uid="{00000000-0002-0000-0600-000000000000}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7"/>
  <sheetViews>
    <sheetView showGridLines="0" workbookViewId="0">
      <selection activeCell="G25" sqref="G25"/>
    </sheetView>
  </sheetViews>
  <sheetFormatPr defaultColWidth="9.109375" defaultRowHeight="13.2" x14ac:dyDescent="0.25"/>
  <cols>
    <col min="1" max="1" width="3.6640625" style="3" customWidth="1"/>
    <col min="2" max="2" width="23.6640625" style="19" customWidth="1"/>
    <col min="3" max="3" width="29.88671875" style="19" customWidth="1"/>
    <col min="4" max="8" width="5.109375" style="4" customWidth="1"/>
    <col min="9" max="10" width="4.5546875" style="3" customWidth="1"/>
    <col min="11" max="11" width="7.33203125" style="3" customWidth="1"/>
    <col min="12" max="16384" width="9.109375" style="3"/>
  </cols>
  <sheetData>
    <row r="1" spans="1:10" s="5" customFormat="1" ht="17.25" customHeight="1" x14ac:dyDescent="0.25">
      <c r="A1" s="171" t="str">
        <f>div_A!A1</f>
        <v>9.KBT Turnov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9" customHeight="1" x14ac:dyDescent="0.25">
      <c r="A2" s="1"/>
      <c r="I2" s="2"/>
      <c r="J2" s="2"/>
    </row>
    <row r="3" spans="1:10" s="5" customFormat="1" ht="15" x14ac:dyDescent="0.25">
      <c r="A3" s="172" t="str">
        <f>div_A!A3</f>
        <v>Turnov, 13.05.2023</v>
      </c>
      <c r="B3" s="172"/>
      <c r="C3" s="172"/>
      <c r="D3" s="172"/>
      <c r="E3" s="23"/>
      <c r="F3" s="61"/>
      <c r="G3" s="23"/>
      <c r="H3" s="23"/>
      <c r="I3" s="25"/>
    </row>
    <row r="4" spans="1:10" s="5" customFormat="1" ht="15.6" x14ac:dyDescent="0.3">
      <c r="A4" s="170" t="s">
        <v>300</v>
      </c>
      <c r="B4" s="170"/>
      <c r="C4" s="170"/>
      <c r="D4" s="23"/>
      <c r="E4" s="23"/>
      <c r="F4" s="23"/>
      <c r="G4" s="23"/>
      <c r="H4" s="23"/>
    </row>
    <row r="5" spans="1:10" s="5" customFormat="1" ht="15" x14ac:dyDescent="0.25">
      <c r="A5" s="26"/>
      <c r="B5" s="30" t="s">
        <v>200</v>
      </c>
      <c r="C5" s="30" t="s">
        <v>1</v>
      </c>
      <c r="D5" s="26">
        <v>1</v>
      </c>
      <c r="E5" s="26">
        <v>2</v>
      </c>
      <c r="F5" s="26">
        <v>3</v>
      </c>
      <c r="G5" s="26">
        <v>4</v>
      </c>
      <c r="H5" s="26" t="s">
        <v>13</v>
      </c>
      <c r="I5" s="26" t="s">
        <v>2</v>
      </c>
      <c r="J5" s="26" t="s">
        <v>3</v>
      </c>
    </row>
    <row r="6" spans="1:10" s="5" customFormat="1" ht="15" x14ac:dyDescent="0.25">
      <c r="A6" s="26">
        <v>1</v>
      </c>
      <c r="B6" s="167" t="s">
        <v>490</v>
      </c>
      <c r="C6" s="168"/>
      <c r="D6" s="28" t="s">
        <v>4</v>
      </c>
      <c r="E6" s="29" t="s">
        <v>410</v>
      </c>
      <c r="F6" s="29" t="s">
        <v>407</v>
      </c>
      <c r="G6" s="29"/>
      <c r="H6" s="29"/>
      <c r="I6" s="26">
        <f>IF(B6="",0,IF(E6="",0,IF(OR(LEFT(E6,1)="w",VALUE(LEFT(E6,1))&gt;VALUE(RIGHT(E6,1))),2,IF(OR(VALUE(LEFT(E6,1))&lt;VALUE(RIGHT(E6,1))),1,0)))+IF(F6="",0,IF(OR(LEFT(F6,1)="w",VALUE(LEFT(F6,1))&gt;VALUE(RIGHT(F6,1))),2,IF(OR(VALUE(LEFT(F6,1))&lt;VALUE(RIGHT(F6,1))),1,0)))+IF(G6="",0,IF(OR(LEFT(G6,1)="w",VALUE(LEFT(G6,1))&gt;VALUE(RIGHT(G6,1))),2,IF(OR(VALUE(LEFT(G6,1))&lt;VALUE(RIGHT(G6,1))),1,0))))</f>
        <v>3</v>
      </c>
      <c r="J6" s="27">
        <f>IF(I6=0,"",RANK(I6,$I$6:$I$9))</f>
        <v>2</v>
      </c>
    </row>
    <row r="7" spans="1:10" s="5" customFormat="1" ht="15" x14ac:dyDescent="0.25">
      <c r="A7" s="26">
        <v>2</v>
      </c>
      <c r="B7" s="167" t="s">
        <v>491</v>
      </c>
      <c r="C7" s="168"/>
      <c r="D7" s="26" t="str">
        <f>RIGHT(E6,1)&amp;":"&amp;LEFT(E6,1)</f>
        <v>1:3</v>
      </c>
      <c r="E7" s="28" t="s">
        <v>4</v>
      </c>
      <c r="F7" s="29" t="s">
        <v>407</v>
      </c>
      <c r="G7" s="29"/>
      <c r="H7" s="29"/>
      <c r="I7" s="26">
        <f>IF(B7="",0,IF(D7=":",0,IF(OR(LEFT(D7,1)="w",VALUE(LEFT(D7,1))&gt;VALUE(RIGHT(D7,1))),2,IF(OR(VALUE(LEFT(D7,1))&lt;VALUE(RIGHT(D7,1))),1,0)))+IF(F7="",0,IF(OR(LEFT(F7,1)="w",VALUE(LEFT(F7,1))&gt;VALUE(RIGHT(F7,1))),2,IF(OR(VALUE(LEFT(F7,1))&lt;VALUE(RIGHT(F7,1))),1,0)))+IF(G7="",0,IF(OR(LEFT(G7,1)="w",VALUE(LEFT(G7,1))&gt;VALUE(RIGHT(G7,1))),2,IF(OR(VALUE(LEFT(G7,1))&lt;VALUE(RIGHT(G7,1))),1,0))))</f>
        <v>2</v>
      </c>
      <c r="J7" s="27">
        <f>IF(I7=0,"",RANK(I7,$I$6:$I$9))</f>
        <v>3</v>
      </c>
    </row>
    <row r="8" spans="1:10" s="5" customFormat="1" ht="15" x14ac:dyDescent="0.25">
      <c r="A8" s="26">
        <v>3</v>
      </c>
      <c r="B8" s="167" t="s">
        <v>492</v>
      </c>
      <c r="C8" s="168"/>
      <c r="D8" s="26" t="str">
        <f>RIGHT(F6,1)&amp;":"&amp;LEFT(F6,1)</f>
        <v>3:1</v>
      </c>
      <c r="E8" s="26" t="str">
        <f>RIGHT(F7,1)&amp;":"&amp;LEFT(F7,1)</f>
        <v>3:1</v>
      </c>
      <c r="F8" s="28" t="s">
        <v>4</v>
      </c>
      <c r="G8" s="29"/>
      <c r="H8" s="29"/>
      <c r="I8" s="26">
        <f>IF(B8="",0,IF(D8=":",0,IF(OR(LEFT(D8,1)="w",VALUE(LEFT(D8,1))&gt;VALUE(RIGHT(D8,1))),2,IF(OR(VALUE(LEFT(D8,1))&lt;VALUE(RIGHT(D8,1))),1,0)))+IF(E8=":",0,IF(OR(LEFT(E8,1)="w",VALUE(LEFT(E8,1))&gt;VALUE(RIGHT(E8,1))),2,IF(OR(VALUE(LEFT(E8,1))&lt;VALUE(RIGHT(E8,1))),1,0)))+IF(G8="",0,IF(OR(LEFT(G8,1)="w",VALUE(LEFT(G8,1))&gt;VALUE(RIGHT(G8,1))),2,IF(OR(VALUE(LEFT(G8,1))&lt;VALUE(RIGHT(G8,1))),1,0))))</f>
        <v>4</v>
      </c>
      <c r="J8" s="27">
        <f>IF(I8=0,"",RANK(I8,$I$6:$I$9))</f>
        <v>1</v>
      </c>
    </row>
    <row r="9" spans="1:10" s="5" customFormat="1" ht="15" x14ac:dyDescent="0.25">
      <c r="A9" s="26">
        <v>4</v>
      </c>
      <c r="B9" s="167"/>
      <c r="C9" s="168"/>
      <c r="D9" s="26" t="str">
        <f>RIGHT(G6,1)&amp;":"&amp;LEFT(G6,1)</f>
        <v>:</v>
      </c>
      <c r="E9" s="26" t="str">
        <f>RIGHT(G7,1)&amp;":"&amp;LEFT(G7,1)</f>
        <v>:</v>
      </c>
      <c r="F9" s="26" t="str">
        <f>RIGHT(G8,1)&amp;":"&amp;LEFT(G8,1)</f>
        <v>:</v>
      </c>
      <c r="G9" s="28" t="s">
        <v>4</v>
      </c>
      <c r="H9" s="28"/>
      <c r="I9" s="26">
        <f>IF(B9="",0,IF(D9=":",0,IF(OR(LEFT(D9,1)="w",VALUE(LEFT(D9,1))&gt;VALUE(RIGHT(D9,1))),2,IF(OR(VALUE(LEFT(D9,1))&lt;VALUE(RIGHT(D9,1))),1,0)))+IF(E9=":",0,IF(OR(LEFT(E9,1)="w",VALUE(LEFT(E9,1))&gt;VALUE(RIGHT(E9,1))),2,IF(OR(VALUE(LEFT(E9,1))&lt;VALUE(RIGHT(E9,1))),1,0)))+IF(F9=":",0,IF(OR(LEFT(F9,1)="w",VALUE(LEFT(F9,1))&gt;VALUE(RIGHT(F9,1))),2,IF(OR(VALUE(LEFT(F9,1))&lt;VALUE(RIGHT(F9,1))),1,0))))</f>
        <v>0</v>
      </c>
      <c r="J9" s="27" t="str">
        <f>IF(I9=0,"",RANK(I9,$I$6:$I$9))</f>
        <v/>
      </c>
    </row>
    <row r="10" spans="1:10" s="5" customFormat="1" ht="20.100000000000001" customHeight="1" x14ac:dyDescent="0.25">
      <c r="B10" s="31"/>
      <c r="C10" s="31"/>
      <c r="D10" s="23"/>
      <c r="E10" s="23"/>
      <c r="F10" s="23"/>
      <c r="G10" s="23"/>
      <c r="H10" s="23"/>
    </row>
    <row r="11" spans="1:10" s="5" customFormat="1" ht="15" x14ac:dyDescent="0.25">
      <c r="A11" s="26"/>
      <c r="B11" s="30" t="s">
        <v>201</v>
      </c>
      <c r="C11" s="30" t="s">
        <v>1</v>
      </c>
      <c r="D11" s="26">
        <v>1</v>
      </c>
      <c r="E11" s="26">
        <v>2</v>
      </c>
      <c r="F11" s="26">
        <v>3</v>
      </c>
      <c r="G11" s="26">
        <v>4</v>
      </c>
      <c r="H11" s="26" t="s">
        <v>13</v>
      </c>
      <c r="I11" s="26" t="s">
        <v>2</v>
      </c>
      <c r="J11" s="26" t="s">
        <v>3</v>
      </c>
    </row>
    <row r="12" spans="1:10" s="5" customFormat="1" ht="15" x14ac:dyDescent="0.25">
      <c r="A12" s="26">
        <v>1</v>
      </c>
      <c r="B12" s="167" t="s">
        <v>493</v>
      </c>
      <c r="C12" s="168"/>
      <c r="D12" s="28" t="s">
        <v>4</v>
      </c>
      <c r="E12" s="29" t="s">
        <v>409</v>
      </c>
      <c r="F12" s="29" t="s">
        <v>410</v>
      </c>
      <c r="G12" s="29" t="s">
        <v>406</v>
      </c>
      <c r="H12" s="29"/>
      <c r="I12" s="26">
        <f>IF(B12="",0,IF(E12="",0,IF(OR(LEFT(E12,1)="w",VALUE(LEFT(E12,1))&gt;VALUE(RIGHT(E12,1))),2,IF(OR(VALUE(LEFT(E12,1))&lt;VALUE(RIGHT(E12,1))),1,0)))+IF(F12="",0,IF(OR(LEFT(F12,1)="w",VALUE(LEFT(F12,1))&gt;VALUE(RIGHT(F12,1))),2,IF(OR(VALUE(LEFT(F12,1))&lt;VALUE(RIGHT(F12,1))),1,0)))+IF(G12="",0,IF(OR(LEFT(G12,1)="w",VALUE(LEFT(G12,1))&gt;VALUE(RIGHT(G12,1))),2,IF(OR(VALUE(LEFT(G12,1))&lt;VALUE(RIGHT(G12,1))),1,0))))</f>
        <v>5</v>
      </c>
      <c r="J12" s="27">
        <f>IF(I12=0,"",RANK(I12,$I$12:$I$15))</f>
        <v>2</v>
      </c>
    </row>
    <row r="13" spans="1:10" s="5" customFormat="1" ht="15" x14ac:dyDescent="0.25">
      <c r="A13" s="26">
        <v>2</v>
      </c>
      <c r="B13" s="167" t="s">
        <v>494</v>
      </c>
      <c r="C13" s="168"/>
      <c r="D13" s="26" t="str">
        <f>RIGHT(E12,1)&amp;":"&amp;LEFT(E12,1)</f>
        <v>3:2</v>
      </c>
      <c r="E13" s="28" t="s">
        <v>4</v>
      </c>
      <c r="F13" s="29" t="s">
        <v>406</v>
      </c>
      <c r="G13" s="29" t="s">
        <v>406</v>
      </c>
      <c r="H13" s="29"/>
      <c r="I13" s="26">
        <f>IF(B13="",0,IF(D13=":",0,IF(OR(LEFT(D13,1)="w",VALUE(LEFT(D13,1))&gt;VALUE(RIGHT(D13,1))),2,IF(OR(VALUE(LEFT(D13,1))&lt;VALUE(RIGHT(D13,1))),1,0)))+IF(F13="",0,IF(OR(LEFT(F13,1)="w",VALUE(LEFT(F13,1))&gt;VALUE(RIGHT(F13,1))),2,IF(OR(VALUE(LEFT(F13,1))&lt;VALUE(RIGHT(F13,1))),1,0)))+IF(G13="",0,IF(OR(LEFT(G13,1)="w",VALUE(LEFT(G13,1))&gt;VALUE(RIGHT(G13,1))),2,IF(OR(VALUE(LEFT(G13,1))&lt;VALUE(RIGHT(G13,1))),1,0))))</f>
        <v>6</v>
      </c>
      <c r="J13" s="27">
        <f>IF(I13=0,"",RANK(I13,$I$12:$I$15))</f>
        <v>1</v>
      </c>
    </row>
    <row r="14" spans="1:10" s="5" customFormat="1" ht="15" x14ac:dyDescent="0.25">
      <c r="A14" s="26">
        <v>3</v>
      </c>
      <c r="B14" s="167" t="s">
        <v>495</v>
      </c>
      <c r="C14" s="168"/>
      <c r="D14" s="26" t="str">
        <f>RIGHT(F12,1)&amp;":"&amp;LEFT(F12,1)</f>
        <v>1:3</v>
      </c>
      <c r="E14" s="26" t="str">
        <f>RIGHT(F13,1)&amp;":"&amp;LEFT(F13,1)</f>
        <v>0:3</v>
      </c>
      <c r="F14" s="28" t="s">
        <v>4</v>
      </c>
      <c r="G14" s="29" t="s">
        <v>406</v>
      </c>
      <c r="H14" s="29"/>
      <c r="I14" s="26">
        <f>IF(B14="",0,IF(D14=":",0,IF(OR(LEFT(D14,1)="w",VALUE(LEFT(D14,1))&gt;VALUE(RIGHT(D14,1))),2,IF(OR(VALUE(LEFT(D14,1))&lt;VALUE(RIGHT(D14,1))),1,0)))+IF(E14=":",0,IF(OR(LEFT(E14,1)="w",VALUE(LEFT(E14,1))&gt;VALUE(RIGHT(E14,1))),2,IF(OR(VALUE(LEFT(E14,1))&lt;VALUE(RIGHT(E14,1))),1,0)))+IF(G14="",0,IF(OR(LEFT(G14,1)="w",VALUE(LEFT(G14,1))&gt;VALUE(RIGHT(G14,1))),2,IF(OR(VALUE(LEFT(G14,1))&lt;VALUE(RIGHT(G14,1))),1,0))))</f>
        <v>4</v>
      </c>
      <c r="J14" s="27">
        <f>IF(I14=0,"",RANK(I14,$I$12:$I$15))</f>
        <v>3</v>
      </c>
    </row>
    <row r="15" spans="1:10" s="5" customFormat="1" ht="15" x14ac:dyDescent="0.25">
      <c r="A15" s="26">
        <v>4</v>
      </c>
      <c r="B15" s="167" t="s">
        <v>496</v>
      </c>
      <c r="C15" s="168"/>
      <c r="D15" s="26" t="str">
        <f>RIGHT(G12,1)&amp;":"&amp;LEFT(G12,1)</f>
        <v>0:3</v>
      </c>
      <c r="E15" s="26" t="str">
        <f>RIGHT(G13,1)&amp;":"&amp;LEFT(G13,1)</f>
        <v>0:3</v>
      </c>
      <c r="F15" s="26" t="str">
        <f>RIGHT(G14,1)&amp;":"&amp;LEFT(G14,1)</f>
        <v>0:3</v>
      </c>
      <c r="G15" s="28" t="s">
        <v>4</v>
      </c>
      <c r="H15" s="28"/>
      <c r="I15" s="26">
        <f>IF(B15="",0,IF(D15=":",0,IF(OR(LEFT(D15,1)="w",VALUE(LEFT(D15,1))&gt;VALUE(RIGHT(D15,1))),2,IF(OR(VALUE(LEFT(D15,1))&lt;VALUE(RIGHT(D15,1))),1,0)))+IF(E15=":",0,IF(OR(LEFT(E15,1)="w",VALUE(LEFT(E15,1))&gt;VALUE(RIGHT(E15,1))),2,IF(OR(VALUE(LEFT(E15,1))&lt;VALUE(RIGHT(E15,1))),1,0)))+IF(F15=":",0,IF(OR(LEFT(F15,1)="w",VALUE(LEFT(F15,1))&gt;VALUE(RIGHT(F15,1))),2,IF(OR(VALUE(LEFT(F15,1))&lt;VALUE(RIGHT(F15,1))),1,0))))</f>
        <v>3</v>
      </c>
      <c r="J15" s="27">
        <f>IF(I15=0,"",RANK(I15,$I$12:$I$15))</f>
        <v>4</v>
      </c>
    </row>
    <row r="16" spans="1:10" s="5" customFormat="1" ht="20.100000000000001" customHeight="1" x14ac:dyDescent="0.25">
      <c r="B16" s="31"/>
      <c r="C16" s="31"/>
      <c r="D16" s="23"/>
      <c r="E16" s="23"/>
      <c r="F16" s="23"/>
      <c r="G16" s="23"/>
      <c r="H16" s="23"/>
    </row>
    <row r="17" spans="1:10" s="5" customFormat="1" ht="15" x14ac:dyDescent="0.25">
      <c r="A17" s="26"/>
      <c r="B17" s="30" t="s">
        <v>202</v>
      </c>
      <c r="C17" s="30" t="s">
        <v>1</v>
      </c>
      <c r="D17" s="26">
        <v>1</v>
      </c>
      <c r="E17" s="26">
        <v>2</v>
      </c>
      <c r="F17" s="26">
        <v>3</v>
      </c>
      <c r="G17" s="26">
        <v>4</v>
      </c>
      <c r="H17" s="26" t="s">
        <v>13</v>
      </c>
      <c r="I17" s="26" t="s">
        <v>2</v>
      </c>
      <c r="J17" s="26" t="s">
        <v>3</v>
      </c>
    </row>
    <row r="18" spans="1:10" s="5" customFormat="1" ht="15" x14ac:dyDescent="0.25">
      <c r="A18" s="26">
        <v>1</v>
      </c>
      <c r="B18" s="167" t="s">
        <v>497</v>
      </c>
      <c r="C18" s="168"/>
      <c r="D18" s="28" t="s">
        <v>4</v>
      </c>
      <c r="E18" s="29" t="s">
        <v>406</v>
      </c>
      <c r="F18" s="29" t="s">
        <v>411</v>
      </c>
      <c r="G18" s="29" t="s">
        <v>406</v>
      </c>
      <c r="H18" s="29"/>
      <c r="I18" s="26">
        <f>IF(B18="",0,IF(E18="",0,IF(OR(LEFT(E18,1)="w",VALUE(LEFT(E18,1))&gt;VALUE(RIGHT(E18,1))),2,IF(OR(VALUE(LEFT(E18,1))&lt;VALUE(RIGHT(E18,1))),1,0)))+IF(F18="",0,IF(OR(LEFT(F18,1)="w",VALUE(LEFT(F18,1))&gt;VALUE(RIGHT(F18,1))),2,IF(OR(VALUE(LEFT(F18,1))&lt;VALUE(RIGHT(F18,1))),1,0)))+IF(G18="",0,IF(OR(LEFT(G18,1)="w",VALUE(LEFT(G18,1))&gt;VALUE(RIGHT(G18,1))),2,IF(OR(VALUE(LEFT(G18,1))&lt;VALUE(RIGHT(G18,1))),1,0))))</f>
        <v>6</v>
      </c>
      <c r="J18" s="27">
        <f>IF(I18=0,"",RANK(I18,$I$18:$I$21))</f>
        <v>1</v>
      </c>
    </row>
    <row r="19" spans="1:10" s="5" customFormat="1" ht="15" x14ac:dyDescent="0.25">
      <c r="A19" s="26">
        <v>2</v>
      </c>
      <c r="B19" s="167" t="s">
        <v>444</v>
      </c>
      <c r="C19" s="168"/>
      <c r="D19" s="26" t="str">
        <f>RIGHT(E18,1)&amp;":"&amp;LEFT(E18,1)</f>
        <v>0:3</v>
      </c>
      <c r="E19" s="28" t="s">
        <v>4</v>
      </c>
      <c r="F19" s="29" t="s">
        <v>408</v>
      </c>
      <c r="G19" s="29" t="s">
        <v>406</v>
      </c>
      <c r="H19" s="29"/>
      <c r="I19" s="26">
        <f>IF(B19="",0,IF(D19=":",0,IF(OR(LEFT(D19,1)="w",VALUE(LEFT(D19,1))&gt;VALUE(RIGHT(D19,1))),2,IF(OR(VALUE(LEFT(D19,1))&lt;VALUE(RIGHT(D19,1))),1,0)))+IF(F19="",0,IF(OR(LEFT(F19,1)="w",VALUE(LEFT(F19,1))&gt;VALUE(RIGHT(F19,1))),2,IF(OR(VALUE(LEFT(F19,1))&lt;VALUE(RIGHT(F19,1))),1,0)))+IF(G19="",0,IF(OR(LEFT(G19,1)="w",VALUE(LEFT(G19,1))&gt;VALUE(RIGHT(G19,1))),2,IF(OR(VALUE(LEFT(G19,1))&lt;VALUE(RIGHT(G19,1))),1,0))))</f>
        <v>4</v>
      </c>
      <c r="J19" s="27">
        <f>IF(I19=0,"",RANK(I19,$I$18:$I$21))</f>
        <v>3</v>
      </c>
    </row>
    <row r="20" spans="1:10" s="5" customFormat="1" ht="15" x14ac:dyDescent="0.25">
      <c r="A20" s="26">
        <v>3</v>
      </c>
      <c r="B20" s="167" t="s">
        <v>498</v>
      </c>
      <c r="C20" s="168"/>
      <c r="D20" s="26" t="str">
        <f>RIGHT(F18,1)&amp;":"&amp;LEFT(F18,1)</f>
        <v>2:3</v>
      </c>
      <c r="E20" s="26" t="str">
        <f>RIGHT(F19,1)&amp;":"&amp;LEFT(F19,1)</f>
        <v>3:0</v>
      </c>
      <c r="F20" s="28" t="s">
        <v>4</v>
      </c>
      <c r="G20" s="29" t="s">
        <v>406</v>
      </c>
      <c r="H20" s="29"/>
      <c r="I20" s="26">
        <f>IF(B20="",0,IF(D20=":",0,IF(OR(LEFT(D20,1)="w",VALUE(LEFT(D20,1))&gt;VALUE(RIGHT(D20,1))),2,IF(OR(VALUE(LEFT(D20,1))&lt;VALUE(RIGHT(D20,1))),1,0)))+IF(E20=":",0,IF(OR(LEFT(E20,1)="w",VALUE(LEFT(E20,1))&gt;VALUE(RIGHT(E20,1))),2,IF(OR(VALUE(LEFT(E20,1))&lt;VALUE(RIGHT(E20,1))),1,0)))+IF(G20="",0,IF(OR(LEFT(G20,1)="w",VALUE(LEFT(G20,1))&gt;VALUE(RIGHT(G20,1))),2,IF(OR(VALUE(LEFT(G20,1))&lt;VALUE(RIGHT(G20,1))),1,0))))</f>
        <v>5</v>
      </c>
      <c r="J20" s="27">
        <f>IF(I20=0,"",RANK(I20,$I$18:$I$21))</f>
        <v>2</v>
      </c>
    </row>
    <row r="21" spans="1:10" s="5" customFormat="1" ht="15" x14ac:dyDescent="0.25">
      <c r="A21" s="26">
        <v>4</v>
      </c>
      <c r="B21" s="167" t="s">
        <v>499</v>
      </c>
      <c r="C21" s="168"/>
      <c r="D21" s="26" t="str">
        <f>RIGHT(G18,1)&amp;":"&amp;LEFT(G18,1)</f>
        <v>0:3</v>
      </c>
      <c r="E21" s="26" t="str">
        <f>RIGHT(G19,1)&amp;":"&amp;LEFT(G19,1)</f>
        <v>0:3</v>
      </c>
      <c r="F21" s="26" t="str">
        <f>RIGHT(G20,1)&amp;":"&amp;LEFT(G20,1)</f>
        <v>0:3</v>
      </c>
      <c r="G21" s="28" t="s">
        <v>4</v>
      </c>
      <c r="H21" s="28"/>
      <c r="I21" s="26">
        <f>IF(B21="",0,IF(D21=":",0,IF(OR(LEFT(D21,1)="w",VALUE(LEFT(D21,1))&gt;VALUE(RIGHT(D21,1))),2,IF(OR(VALUE(LEFT(D21,1))&lt;VALUE(RIGHT(D21,1))),1,0)))+IF(E21=":",0,IF(OR(LEFT(E21,1)="w",VALUE(LEFT(E21,1))&gt;VALUE(RIGHT(E21,1))),2,IF(OR(VALUE(LEFT(E21,1))&lt;VALUE(RIGHT(E21,1))),1,0)))+IF(F21=":",0,IF(OR(LEFT(F21,1)="w",VALUE(LEFT(F21,1))&gt;VALUE(RIGHT(F21,1))),2,IF(OR(VALUE(LEFT(F21,1))&lt;VALUE(RIGHT(F21,1))),1,0))))</f>
        <v>3</v>
      </c>
      <c r="J21" s="27">
        <f>IF(I21=0,"",RANK(I21,$I$18:$I$21))</f>
        <v>4</v>
      </c>
    </row>
    <row r="22" spans="1:10" s="5" customFormat="1" ht="20.100000000000001" customHeight="1" x14ac:dyDescent="0.25">
      <c r="B22" s="31"/>
      <c r="C22" s="31"/>
      <c r="D22" s="23"/>
      <c r="E22" s="23"/>
      <c r="F22" s="23"/>
      <c r="G22" s="23"/>
      <c r="H22" s="23"/>
    </row>
    <row r="23" spans="1:10" s="5" customFormat="1" ht="15" x14ac:dyDescent="0.25">
      <c r="A23" s="26"/>
      <c r="B23" s="30" t="s">
        <v>203</v>
      </c>
      <c r="C23" s="30" t="s">
        <v>1</v>
      </c>
      <c r="D23" s="26">
        <v>1</v>
      </c>
      <c r="E23" s="26">
        <v>2</v>
      </c>
      <c r="F23" s="26">
        <v>3</v>
      </c>
      <c r="G23" s="26">
        <v>4</v>
      </c>
      <c r="H23" s="26" t="s">
        <v>13</v>
      </c>
      <c r="I23" s="26" t="s">
        <v>2</v>
      </c>
      <c r="J23" s="26" t="s">
        <v>3</v>
      </c>
    </row>
    <row r="24" spans="1:10" s="5" customFormat="1" ht="15" x14ac:dyDescent="0.25">
      <c r="A24" s="26">
        <v>1</v>
      </c>
      <c r="B24" s="167" t="s">
        <v>500</v>
      </c>
      <c r="C24" s="168"/>
      <c r="D24" s="28" t="s">
        <v>4</v>
      </c>
      <c r="E24" s="29" t="s">
        <v>408</v>
      </c>
      <c r="F24" s="29" t="s">
        <v>409</v>
      </c>
      <c r="G24" s="29"/>
      <c r="H24" s="29"/>
      <c r="I24" s="26">
        <f>IF(B24="",0,IF(E24="",0,IF(OR(LEFT(E24,1)="w",VALUE(LEFT(E24,1))&gt;VALUE(RIGHT(E24,1))),2,IF(OR(VALUE(LEFT(E24,1))&lt;VALUE(RIGHT(E24,1))),1,0)))+IF(F24="",0,IF(OR(LEFT(F24,1)="w",VALUE(LEFT(F24,1))&gt;VALUE(RIGHT(F24,1))),2,IF(OR(VALUE(LEFT(F24,1))&lt;VALUE(RIGHT(F24,1))),1,0)))+IF(G24="",0,IF(OR(LEFT(G24,1)="w",VALUE(LEFT(G24,1))&gt;VALUE(RIGHT(G24,1))),2,IF(OR(VALUE(LEFT(G24,1))&lt;VALUE(RIGHT(G24,1))),1,0))))</f>
        <v>2</v>
      </c>
      <c r="J24" s="27">
        <f>IF(I24=0,"",RANK(I24,$I$24:$I$27))</f>
        <v>3</v>
      </c>
    </row>
    <row r="25" spans="1:10" s="5" customFormat="1" ht="15" x14ac:dyDescent="0.25">
      <c r="A25" s="26">
        <v>2</v>
      </c>
      <c r="B25" s="167" t="s">
        <v>501</v>
      </c>
      <c r="C25" s="168"/>
      <c r="D25" s="26" t="str">
        <f>RIGHT(E24,1)&amp;":"&amp;LEFT(E24,1)</f>
        <v>3:0</v>
      </c>
      <c r="E25" s="28" t="s">
        <v>4</v>
      </c>
      <c r="F25" s="29" t="s">
        <v>406</v>
      </c>
      <c r="G25" s="29"/>
      <c r="H25" s="29"/>
      <c r="I25" s="26">
        <f>IF(B25="",0,IF(D25=":",0,IF(OR(LEFT(D25,1)="w",VALUE(LEFT(D25,1))&gt;VALUE(RIGHT(D25,1))),2,IF(OR(VALUE(LEFT(D25,1))&lt;VALUE(RIGHT(D25,1))),1,0)))+IF(F25="",0,IF(OR(LEFT(F25,1)="w",VALUE(LEFT(F25,1))&gt;VALUE(RIGHT(F25,1))),2,IF(OR(VALUE(LEFT(F25,1))&lt;VALUE(RIGHT(F25,1))),1,0)))+IF(G25="",0,IF(OR(LEFT(G25,1)="w",VALUE(LEFT(G25,1))&gt;VALUE(RIGHT(G25,1))),2,IF(OR(VALUE(LEFT(G25,1))&lt;VALUE(RIGHT(G25,1))),1,0))))</f>
        <v>4</v>
      </c>
      <c r="J25" s="27">
        <f>IF(I25=0,"",RANK(I25,$I$24:$I$27))</f>
        <v>1</v>
      </c>
    </row>
    <row r="26" spans="1:10" s="5" customFormat="1" ht="15" x14ac:dyDescent="0.25">
      <c r="A26" s="26">
        <v>3</v>
      </c>
      <c r="B26" s="167" t="s">
        <v>502</v>
      </c>
      <c r="C26" s="168"/>
      <c r="D26" s="26" t="str">
        <f>RIGHT(F24,1)&amp;":"&amp;LEFT(F24,1)</f>
        <v>3:2</v>
      </c>
      <c r="E26" s="26" t="str">
        <f>RIGHT(F25,1)&amp;":"&amp;LEFT(F25,1)</f>
        <v>0:3</v>
      </c>
      <c r="F26" s="28" t="s">
        <v>4</v>
      </c>
      <c r="G26" s="29"/>
      <c r="H26" s="29"/>
      <c r="I26" s="26">
        <f>IF(B26="",0,IF(D26=":",0,IF(OR(LEFT(D26,1)="w",VALUE(LEFT(D26,1))&gt;VALUE(RIGHT(D26,1))),2,IF(OR(VALUE(LEFT(D26,1))&lt;VALUE(RIGHT(D26,1))),1,0)))+IF(E26=":",0,IF(OR(LEFT(E26,1)="w",VALUE(LEFT(E26,1))&gt;VALUE(RIGHT(E26,1))),2,IF(OR(VALUE(LEFT(E26,1))&lt;VALUE(RIGHT(E26,1))),1,0)))+IF(G26="",0,IF(OR(LEFT(G26,1)="w",VALUE(LEFT(G26,1))&gt;VALUE(RIGHT(G26,1))),2,IF(OR(VALUE(LEFT(G26,1))&lt;VALUE(RIGHT(G26,1))),1,0))))</f>
        <v>3</v>
      </c>
      <c r="J26" s="27">
        <f>IF(I26=0,"",RANK(I26,$I$24:$I$27))</f>
        <v>2</v>
      </c>
    </row>
    <row r="27" spans="1:10" s="5" customFormat="1" ht="15" x14ac:dyDescent="0.25">
      <c r="A27" s="26">
        <v>4</v>
      </c>
      <c r="B27" s="167"/>
      <c r="C27" s="168"/>
      <c r="D27" s="26" t="str">
        <f>RIGHT(G24,1)&amp;":"&amp;LEFT(G24,1)</f>
        <v>:</v>
      </c>
      <c r="E27" s="26" t="str">
        <f>RIGHT(G25,1)&amp;":"&amp;LEFT(G25,1)</f>
        <v>:</v>
      </c>
      <c r="F27" s="26" t="str">
        <f>RIGHT(G26,1)&amp;":"&amp;LEFT(G26,1)</f>
        <v>:</v>
      </c>
      <c r="G27" s="28" t="s">
        <v>4</v>
      </c>
      <c r="H27" s="28"/>
      <c r="I27" s="26">
        <f>IF(B27="",0,IF(D27=":",0,IF(OR(LEFT(D27,1)="w",VALUE(LEFT(D27,1))&gt;VALUE(RIGHT(D27,1))),2,IF(OR(VALUE(LEFT(D27,1))&lt;VALUE(RIGHT(D27,1))),1,0)))+IF(E27=":",0,IF(OR(LEFT(E27,1)="w",VALUE(LEFT(E27,1))&gt;VALUE(RIGHT(E27,1))),2,IF(OR(VALUE(LEFT(E27,1))&lt;VALUE(RIGHT(E27,1))),1,0)))+IF(F27=":",0,IF(OR(LEFT(F27,1)="w",VALUE(LEFT(F27,1))&gt;VALUE(RIGHT(F27,1))),2,IF(OR(VALUE(LEFT(F27,1))&lt;VALUE(RIGHT(F27,1))),1,0))))</f>
        <v>0</v>
      </c>
      <c r="J27" s="27" t="str">
        <f>IF(I27=0,"",RANK(I27,$I$24:$I$27))</f>
        <v/>
      </c>
    </row>
  </sheetData>
  <sheetProtection sheet="1" objects="1" scenarios="1"/>
  <mergeCells count="19">
    <mergeCell ref="B27:C27"/>
    <mergeCell ref="B19:C19"/>
    <mergeCell ref="B20:C20"/>
    <mergeCell ref="B21:C21"/>
    <mergeCell ref="B24:C24"/>
    <mergeCell ref="B25:C25"/>
    <mergeCell ref="B26:C26"/>
    <mergeCell ref="B18:C18"/>
    <mergeCell ref="A1:J1"/>
    <mergeCell ref="A3:D3"/>
    <mergeCell ref="A4:C4"/>
    <mergeCell ref="B6:C6"/>
    <mergeCell ref="B7:C7"/>
    <mergeCell ref="B8:C8"/>
    <mergeCell ref="B9:C9"/>
    <mergeCell ref="B12:C12"/>
    <mergeCell ref="B13:C13"/>
    <mergeCell ref="B14:C14"/>
    <mergeCell ref="B15:C15"/>
  </mergeCells>
  <dataValidations count="1">
    <dataValidation type="list" allowBlank="1" showInputMessage="1" showErrorMessage="1" sqref="B6:C9 B12:C15 B18:C21 B24:C27" xr:uid="{00000000-0002-0000-0700-000000000000}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44</vt:i4>
      </vt:variant>
      <vt:variant>
        <vt:lpstr>Pojmenované oblasti</vt:lpstr>
      </vt:variant>
      <vt:variant>
        <vt:i4>2</vt:i4>
      </vt:variant>
    </vt:vector>
  </HeadingPairs>
  <TitlesOfParts>
    <vt:vector size="46" baseType="lpstr">
      <vt:lpstr>open</vt:lpstr>
      <vt:lpstr>celkem</vt:lpstr>
      <vt:lpstr>div_A</vt:lpstr>
      <vt:lpstr>div_B</vt:lpstr>
      <vt:lpstr>div_C</vt:lpstr>
      <vt:lpstr>div_D</vt:lpstr>
      <vt:lpstr>div_E</vt:lpstr>
      <vt:lpstr>div_F</vt:lpstr>
      <vt:lpstr>div_G</vt:lpstr>
      <vt:lpstr>div_H</vt:lpstr>
      <vt:lpstr>Divize_A-A</vt:lpstr>
      <vt:lpstr>Divize_A-A2</vt:lpstr>
      <vt:lpstr>Divize_A-B</vt:lpstr>
      <vt:lpstr>Divize_A-B2</vt:lpstr>
      <vt:lpstr>Divize_B-A</vt:lpstr>
      <vt:lpstr>Divize_B-A2</vt:lpstr>
      <vt:lpstr>Divize_B-B</vt:lpstr>
      <vt:lpstr>Divize_B-B_2</vt:lpstr>
      <vt:lpstr>Divize_C-A</vt:lpstr>
      <vt:lpstr>Divize_C-A_2</vt:lpstr>
      <vt:lpstr>Divize_C-B</vt:lpstr>
      <vt:lpstr>Divize_C-B_2</vt:lpstr>
      <vt:lpstr>Divize_D-A</vt:lpstr>
      <vt:lpstr>Divize_D-A_2</vt:lpstr>
      <vt:lpstr>Divize_D-B</vt:lpstr>
      <vt:lpstr>Divize_D-B_2</vt:lpstr>
      <vt:lpstr>Divize_E-A</vt:lpstr>
      <vt:lpstr>Divize_E-A_2</vt:lpstr>
      <vt:lpstr>Divize_E-B</vt:lpstr>
      <vt:lpstr>Divize_E-B_2</vt:lpstr>
      <vt:lpstr>Divize_F-A</vt:lpstr>
      <vt:lpstr>Divize_F-A_2</vt:lpstr>
      <vt:lpstr>Divize_F-B</vt:lpstr>
      <vt:lpstr>Divize_F-B_2</vt:lpstr>
      <vt:lpstr>Divize_G-A</vt:lpstr>
      <vt:lpstr>Divize_G-A_2</vt:lpstr>
      <vt:lpstr>Divize_G-B</vt:lpstr>
      <vt:lpstr>Divize_G-B_2</vt:lpstr>
      <vt:lpstr>Divize H-A</vt:lpstr>
      <vt:lpstr>Divize-H_2</vt:lpstr>
      <vt:lpstr>Divize_H-B</vt:lpstr>
      <vt:lpstr>Dvize_H-B_2</vt:lpstr>
      <vt:lpstr>7divize-BB</vt:lpstr>
      <vt:lpstr>7divize-BB_2</vt:lpstr>
      <vt:lpstr>a</vt:lpstr>
      <vt:lpstr>seznam_mladsi</vt:lpstr>
    </vt:vector>
  </TitlesOfParts>
  <Company>Soukromá technická škola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Petříček</dc:creator>
  <cp:lastModifiedBy>Martin P</cp:lastModifiedBy>
  <cp:lastPrinted>2023-05-16T06:24:30Z</cp:lastPrinted>
  <dcterms:created xsi:type="dcterms:W3CDTF">1997-03-24T13:55:22Z</dcterms:created>
  <dcterms:modified xsi:type="dcterms:W3CDTF">2023-05-16T06:24:47Z</dcterms:modified>
</cp:coreProperties>
</file>